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0" windowWidth="12570" windowHeight="10620" firstSheet="18" activeTab="23"/>
  </bookViews>
  <sheets>
    <sheet name="10.15" sheetId="1" r:id="rId1"/>
    <sheet name="11.15" sheetId="2" r:id="rId2"/>
    <sheet name="12.15" sheetId="3" r:id="rId3"/>
    <sheet name="01.16" sheetId="4" r:id="rId4"/>
    <sheet name="02.16" sheetId="5" r:id="rId5"/>
    <sheet name="03.16" sheetId="6" r:id="rId6"/>
    <sheet name="04.16" sheetId="7" r:id="rId7"/>
    <sheet name="05.16" sheetId="8" r:id="rId8"/>
    <sheet name="06.16" sheetId="9" r:id="rId9"/>
    <sheet name="07.16" sheetId="10" r:id="rId10"/>
    <sheet name="08.16" sheetId="11" r:id="rId11"/>
    <sheet name="09.16" sheetId="12" r:id="rId12"/>
    <sheet name="10.16" sheetId="13" r:id="rId13"/>
    <sheet name="11.16" sheetId="14" r:id="rId14"/>
    <sheet name="12.16" sheetId="15" r:id="rId15"/>
    <sheet name="01.17" sheetId="16" r:id="rId16"/>
    <sheet name="02.17" sheetId="17" r:id="rId17"/>
    <sheet name="03.17" sheetId="18" r:id="rId18"/>
    <sheet name="04.17" sheetId="19" r:id="rId19"/>
    <sheet name="05.17" sheetId="20" r:id="rId20"/>
    <sheet name="06.17" sheetId="21" r:id="rId21"/>
    <sheet name="07.17" sheetId="22" r:id="rId22"/>
    <sheet name="08.17" sheetId="23" r:id="rId23"/>
    <sheet name="09.17" sheetId="24" r:id="rId24"/>
  </sheets>
  <definedNames/>
  <calcPr fullCalcOnLoad="1"/>
</workbook>
</file>

<file path=xl/sharedStrings.xml><?xml version="1.0" encoding="utf-8"?>
<sst xmlns="http://schemas.openxmlformats.org/spreadsheetml/2006/main" count="328" uniqueCount="170">
  <si>
    <t>Дата платежа</t>
  </si>
  <si>
    <t>Назначение платежа</t>
  </si>
  <si>
    <t>Итого потрачено за период</t>
  </si>
  <si>
    <t>Сумма, руб</t>
  </si>
  <si>
    <t>Отчет о полученных пожертвованиях и произведенных затратах за октябрь 2015 г.</t>
  </si>
  <si>
    <t>Отчет о полученных пожертвованиях и произведенных затратах за ноябрь 2015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</si>
  <si>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01.10.15 (в рамках проекта "Повседневная благотворительность"), руб.</t>
    </r>
  </si>
  <si>
    <r>
      <t xml:space="preserve">Поступления за октябрь 2015г. </t>
    </r>
    <r>
      <rPr>
        <b/>
        <sz val="8"/>
        <color indexed="18"/>
        <rFont val="Arial"/>
        <family val="2"/>
      </rPr>
      <t>от клиентов "СКБ-банк" на проект "Повседневная благотворительность", руб.</t>
    </r>
  </si>
  <si>
    <t>ИТОГО консолидировано за октябрь, руб:</t>
  </si>
  <si>
    <r>
      <rPr>
        <b/>
        <sz val="12"/>
        <rFont val="Arial"/>
        <family val="2"/>
      </rPr>
      <t>Израсходовано средств в рамках благотворите</t>
    </r>
    <r>
      <rPr>
        <b/>
        <sz val="12"/>
        <color indexed="8"/>
        <rFont val="Arial"/>
        <family val="2"/>
      </rPr>
      <t>льной программы "Повседневная благотворительность"</t>
    </r>
  </si>
  <si>
    <t>Остаток денежных средств на 31.10.15, руб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</si>
  <si>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01.11.15 (в рамках проекта "Повседневная благотворительность"), руб.</t>
    </r>
  </si>
  <si>
    <r>
      <t xml:space="preserve">Поступления за ноябрь 2015г.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</si>
  <si>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ноябрь, руб.:</t>
  </si>
  <si>
    <t xml:space="preserve">Собрано за время реализации проекта (с 11.06.15) за 2015 год накопительным итогом, руб. </t>
  </si>
  <si>
    <t>Остаток денежных средств на 30.11.15, руб</t>
  </si>
  <si>
    <t>Оплата ОДКБ №1 для приобретения лекарственных препаратов Блюмкиной Софие</t>
  </si>
  <si>
    <t>Оплата ОДКБ №1 для приобретения лекарственных препаратов Ледянкину Артему</t>
  </si>
  <si>
    <t>Оплата ОДКБ №1 для приобретения лекарственных препаратов Косаревой Анне</t>
  </si>
  <si>
    <t>Оплата ОДКБ №1 для приобретения лекарственных препаратов Ляпустину Георгию</t>
  </si>
  <si>
    <t>Оплата ОДКБ №1 для приобретения лекарственных препаратов Козлову Николаю</t>
  </si>
  <si>
    <t>Остаток денежных средств на 31.12.15, руб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</si>
  <si>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01.12.15 (в рамках проекта "Повседневная благотворительность"), руб.</t>
    </r>
  </si>
  <si>
    <r>
      <t xml:space="preserve">Поступления за декабрь 2015г.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</si>
  <si>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декабрь, руб.:</t>
  </si>
  <si>
    <t xml:space="preserve">Собрано за время реализации проекта (с 11.06.15) накопительным итогом, руб. 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</si>
  <si>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01.01.16 (в рамках проекта "Повседневная благотворительность"), руб.</t>
    </r>
  </si>
  <si>
    <r>
      <t xml:space="preserve">Поступления за январь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</si>
  <si>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январь, руб.:</t>
  </si>
  <si>
    <t>За январь 2016 года не поступало обращений от ОДКБ на оплату лекарственных препаратов</t>
  </si>
  <si>
    <t>Отчет о полученных пожертвованиях и произведенных затратах за январь 2016 г.</t>
  </si>
  <si>
    <t>Отчет о полученных пожертвованиях и произведенных затратах за декабрь 2015 г.</t>
  </si>
  <si>
    <t>Отчет о полученных пожертвованиях и произведенных затратах за февраль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</si>
  <si>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01.02.16 (в рамках проекта "Повседневная благотворительность"), руб.</t>
    </r>
  </si>
  <si>
    <r>
      <t xml:space="preserve">Поступления за февраль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</si>
  <si>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февраль, руб.:</t>
  </si>
  <si>
    <t>За февраль 2016 года не поступало обращений от ОДКБ на оплату лекарственных препаратов</t>
  </si>
  <si>
    <t>Остаток денежных средств на 29.02.16 руб</t>
  </si>
  <si>
    <t>Остаток денежных средств на 31.01.16, руб</t>
  </si>
  <si>
    <t>Отчет о полученных пожертвованиях и произведенных затратах за март 2016 г.</t>
  </si>
  <si>
    <r>
      <t xml:space="preserve">Поступления за март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</si>
  <si>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За март 2016 года не поступало обращений от ОДКБ на оплату лекарственных препаратов</t>
  </si>
  <si>
    <t>Остаток денежных средств на 31.03.16 руб</t>
  </si>
  <si>
    <t>ИТОГО консолидировано за март, руб.: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</si>
  <si>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01.03.16 (в рамках проекта "Повседневная благотворительность"), руб.</t>
    </r>
  </si>
  <si>
    <t>Оплата ОДКБ №1 для приобретения лекарственных препаратов Гулиеву Рамизу</t>
  </si>
  <si>
    <t>Оплата ОДКБ №1 для приобретения лекарственных препаратов Матулю Никите</t>
  </si>
  <si>
    <t>Отчет о полученных пожертвованиях и произведенных затратах за апрель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</si>
  <si>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01.04.16 (в рамках проекта "Повседневная благотворительность"), руб.</t>
    </r>
  </si>
  <si>
    <r>
      <t xml:space="preserve">Поступления за апрель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</si>
  <si>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апрель, руб.:</t>
  </si>
  <si>
    <t>Остаток денежных средств на 30.04.16 руб</t>
  </si>
  <si>
    <t>Перечисление средств на прохождение обследования ПЭТ, КТ с метионином в Институте мозга (г.Санкт-Петербург) Косаревой Анне</t>
  </si>
  <si>
    <t>Отчет о полученных пожертвованиях и произведенных затратах за май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</si>
  <si>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01.05.16 (в рамках проекта "Повседневная благотворительность"), руб.</t>
    </r>
  </si>
  <si>
    <r>
      <t xml:space="preserve">Поступления за май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</si>
  <si>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Остаток денежных средств на 31.05.16 руб</t>
  </si>
  <si>
    <t>ИТОГО консолидировано за май, руб.:</t>
  </si>
  <si>
    <t>Оплата обучения двух врачей Центра онкологии и гематологии ОДКБ №1 на рабочих местах в Москве и Санкт-Петербурге</t>
  </si>
  <si>
    <t>Оплата ОДКБ №1 для приобретения лекарственных препаратов Сенникову Арсению</t>
  </si>
  <si>
    <t>Отчет о полученных пожертвованиях и произведенных затратах за июнь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</si>
  <si>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01.06.16 (в рамках проекта "Повседневная благотворительность"), руб.</t>
    </r>
  </si>
  <si>
    <r>
      <t xml:space="preserve">Поступления за июнь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</si>
  <si>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июнь, руб.:</t>
  </si>
  <si>
    <t>Остаток денежных средств на 30.06.16 руб</t>
  </si>
  <si>
    <t>Оплата ОДКБ №1 для приобретения лекарственных препаратов Шуткиной Софие</t>
  </si>
  <si>
    <t>Отчет о полученных пожертвованиях и произведенных затратах за июль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</si>
  <si>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01.07.16 (в рамках проекта "Повседневная благотворительность"), руб.</t>
    </r>
  </si>
  <si>
    <r>
      <t xml:space="preserve">Поступления за июль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</si>
  <si>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июль, руб.:</t>
  </si>
  <si>
    <t>Остаток денежных средств на 29.07.16 руб</t>
  </si>
  <si>
    <t>Оплата ОДКБ №1 для приобретения лекарственных препаратов Ливенцеву Константину</t>
  </si>
  <si>
    <t>Перечисление средств на прохождение обследования ПЭТ, КТ с метионином в Институте мозга (г.Санкт-Петербург) Санникову Артему</t>
  </si>
  <si>
    <r>
      <t xml:space="preserve">Поступления за июль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</si>
  <si>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Отчет о полученных пожертвованиях и произведенных затратах за август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</si>
  <si>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01.08.16 (в рамках проекта "Повседневная благотворительность"), руб.</t>
    </r>
  </si>
  <si>
    <r>
      <t xml:space="preserve">Поступления за август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</si>
  <si>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август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</si>
  <si>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ИТОГО консолидировано за август, руб.:</t>
  </si>
  <si>
    <t>Остаток денежных средств на 31.08.16 руб</t>
  </si>
  <si>
    <t>Оплата ОДКБ №1 для приобретения лекарственных препаратов Анне Беспаловой</t>
  </si>
  <si>
    <t>Отчет о полученных пожертвованиях и произведенных затратах за сентябрь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</si>
  <si>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01.09.16 (в рамках проекта "Повседневная благотворительность"), руб.</t>
    </r>
  </si>
  <si>
    <r>
      <t xml:space="preserve">Поступления за сентябрь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</si>
  <si>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сентябрь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</si>
  <si>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ИТОГО консолидировано за сентябрь, руб.:</t>
  </si>
  <si>
    <t>Остаток денежных средств на 30.09.16 руб</t>
  </si>
  <si>
    <t>Оплата ОДКБ №1 для приобретения лекарственных препаратов Юлии Клюжиной</t>
  </si>
  <si>
    <t>Оплата ОДКБ №1 для приобретения лекарственных препаратов Артемию Быченко</t>
  </si>
  <si>
    <t>Отчет о полученных пожертвованиях и произведенных затратах за октябрь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</si>
  <si>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01.10.16 (в рамках проекта "Повседневная благотворительность"), руб.</t>
    </r>
  </si>
  <si>
    <r>
      <t xml:space="preserve">Поступления за октябрь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</si>
  <si>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октябрь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</si>
  <si>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ИТОГО консолидировано за октябрь, руб.:</t>
  </si>
  <si>
    <t>Оплата ОДКБ №1 для приобретения лекарственных препаратов Андрею Рубцову</t>
  </si>
  <si>
    <t>Остаток денежных средств на 31.10.16 руб</t>
  </si>
  <si>
    <t>Отчет о полученных пожертвованиях и произведенных затратах за ноябрь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</si>
  <si>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01.11.16 (в рамках проекта "Повседневная благотворительность"), руб.</t>
    </r>
  </si>
  <si>
    <r>
      <t xml:space="preserve">Поступления за ноябрь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</si>
  <si>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ноябрь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</si>
  <si>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30.11.16 руб</t>
  </si>
  <si>
    <t>Оплата ОДКБ №1 для приобретения лекарственных препаратов Полине Сапожниковой</t>
  </si>
  <si>
    <t>Перечисление средств на прохождение обследования ПЭТ, КТ с метионином в Институте мозга (г.Санкт-Петербург) Сенникову Арсению</t>
  </si>
  <si>
    <t>Отчет о полученных пожертвованиях и произведенных затратах за декабрь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</si>
  <si>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01.12.16 (в рамках проекта "Повседневная благотворительность"), руб.</t>
    </r>
  </si>
  <si>
    <r>
      <t xml:space="preserve">Поступления за декабрь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</si>
  <si>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декабрь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</si>
  <si>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30.12.16 руб</t>
  </si>
  <si>
    <t>Оплата ОДКБ №1 для приобретения лекарственных препаратов Яковлеву Павлу</t>
  </si>
  <si>
    <t>Оплата обучения врача Центра онкологии и гематологии ОДКБ №1 на рабочих местах в Москве</t>
  </si>
  <si>
    <t>Оплата ОДКБ №1 для приобретения лекарственных препаратов Беспаловой Анне</t>
  </si>
  <si>
    <t>Возврат ошибочно перечисленных средств</t>
  </si>
  <si>
    <t>Отчет о полученных пожертвованиях и произведенных затратах за январь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</si>
  <si>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30.12.16 (в рамках проекта "Повседневная благотворительность"), руб.</t>
    </r>
  </si>
  <si>
    <r>
      <t xml:space="preserve">Поступления за январь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</si>
  <si>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январь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</si>
  <si>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31.01.17 руб</t>
  </si>
  <si>
    <t>Оплата ОДКБ №1 для приобретения шунтов Кетабаеву Леониду, Кудрину Александру и Сальникову Егору</t>
  </si>
  <si>
    <t>Отчет о полученных пожертвованиях и произведенных затратах за февраль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</si>
  <si>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31.01.17 (в рамках проекта "Повседневная благотворительность"), руб.</t>
    </r>
  </si>
  <si>
    <r>
      <t xml:space="preserve">Поступления за февраль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</si>
  <si>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февраль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</si>
  <si>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28.02.17 руб</t>
  </si>
  <si>
    <t>Оплата ОДКБ №1 для приобретения лекарственных препаратов Ломову Кириллу</t>
  </si>
  <si>
    <t>Оплата ОДКБ №1 для приобретения лекарственных препаратов Морозову Кириллу</t>
  </si>
  <si>
    <t>Отчет о полученных пожертвованиях и произведенных затратах за март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</si>
  <si>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28.02.17 (в рамках проекта "Повседневная благотворительность"), руб.</t>
    </r>
  </si>
  <si>
    <r>
      <t xml:space="preserve">Поступления за март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</si>
  <si>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март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</si>
  <si>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31.03.17 руб</t>
  </si>
  <si>
    <t>Отчет о полученных пожертвованиях и произведенных затратах за апрель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</si>
  <si>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31.03.17 (в рамках проекта "Повседневная благотворительность"), руб.</t>
    </r>
  </si>
  <si>
    <r>
      <t xml:space="preserve">Поступления за апрель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</si>
  <si>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апрель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</si>
  <si>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30.04.17 руб</t>
  </si>
  <si>
    <t>Оплата ОДКБ №1 для приобретения лекарственных препаратов Рубцову Андрею</t>
  </si>
  <si>
    <t>Оплата участия врача Центра онкологии и гематологии ОДКБ №1 в научно-практической конференции «Актуальные вопросы ультразвуковой диагностики в детской хирургии, онкологии и гематологии» 13 апреля 2017 г. в Национальном научно-практическом центре детской гематологии, онкологии и иммунологии им. Дмитрия Рогачева</t>
  </si>
  <si>
    <t>Отчет о полученных пожертвованиях и произведенных затратах за май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</si>
  <si>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30.04.17 (в рамках проекта "Повседневная благотворительность"), руб.</t>
    </r>
  </si>
  <si>
    <r>
      <t xml:space="preserve">Поступления за май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</si>
  <si>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май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</si>
  <si>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Оплата проезда на конференцию для врача Центра онкологии и гематологии ОДКБ №1</t>
  </si>
  <si>
    <t>Остаток денежных средств на 31.05.17 руб</t>
  </si>
  <si>
    <t>Отчет о полученных пожертвованиях и произведенных затратах за июнь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</si>
  <si>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31.05.17 (в рамках проекта "Повседневная благотворительность"), руб.</t>
    </r>
  </si>
  <si>
    <r>
      <t xml:space="preserve">Поступления за июнь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</si>
  <si>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июнь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</si>
  <si>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30.06.17 руб</t>
  </si>
  <si>
    <t>Оплата ОДКБ №1 для приобретения лекарственных препаратов Корзининой Кристине</t>
  </si>
  <si>
    <t>Благотворительные забеги</t>
  </si>
  <si>
    <t>Отчет о полученных пожертвованиях и произведенных затратах за июль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</si>
  <si>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30.06.17 (в рамках проекта "Повседневная благотворительность"), руб.</t>
    </r>
  </si>
  <si>
    <r>
      <t xml:space="preserve">Поступления за июль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</si>
  <si>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июль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</si>
  <si>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Благотворительные мероприятия</t>
  </si>
  <si>
    <t>Остаток денежных средств на 31.07.17 руб</t>
  </si>
  <si>
    <t>За июль 2017 года не поступало обращений от ОДКБ на оплату лекарственных препаратов</t>
  </si>
  <si>
    <t>Отчет о полученных пожертвованиях и произведенных затратах за август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</si>
  <si>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31.07.17 (в рамках проекта "Повседневная благотворительность"), руб.</t>
    </r>
  </si>
  <si>
    <r>
      <t xml:space="preserve">Поступления за август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</si>
  <si>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август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</si>
  <si>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За август 2017 года не поступало обращений от ОДКБ на оплату лекарственных препаратов</t>
  </si>
  <si>
    <t>Остаток денежных средств на 31.08.17 руб</t>
  </si>
  <si>
    <t>Отчет о полученных пожертвованиях и произведенных затратах за сентябрь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</si>
  <si>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31.08.17 (в рамках проекта "Повседневная благотворительность"), руб.</t>
    </r>
  </si>
  <si>
    <r>
      <t xml:space="preserve">Поступления за сентябрь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</si>
  <si>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сентябрь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</si>
  <si>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30.09.17 руб</t>
  </si>
  <si>
    <t>Оплата ОДКБ №1 для приобретения лекарственных препаратов Устьянцевой Эвелине</t>
  </si>
  <si>
    <t>Оплата ОДКБ №1 для приобретения лекарственных препаратов Дерепа Анжелике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</si>
</sst>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-;\-* #,##0.00_-;_-* &quot;-&quot;??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96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sz val="8"/>
      <color indexed="8"/>
      <name val="Arial Cyr"/>
      <family val="0"/>
    </font>
    <font>
      <b/>
      <i/>
      <u val="single"/>
      <sz val="10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8"/>
      <color indexed="1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9"/>
      <name val="Times New Roman"/>
      <family val="2"/>
    </font>
    <font>
      <sz val="11"/>
      <color indexed="9"/>
      <name val="Calibri"/>
      <family val="2"/>
    </font>
    <font>
      <sz val="12"/>
      <color indexed="62"/>
      <name val="Times New Roman"/>
      <family val="2"/>
    </font>
    <font>
      <sz val="11"/>
      <color indexed="62"/>
      <name val="Calibri"/>
      <family val="2"/>
    </font>
    <font>
      <b/>
      <sz val="12"/>
      <color indexed="63"/>
      <name val="Times New Roman"/>
      <family val="2"/>
    </font>
    <font>
      <b/>
      <sz val="11"/>
      <color indexed="63"/>
      <name val="Calibri"/>
      <family val="2"/>
    </font>
    <font>
      <b/>
      <sz val="12"/>
      <color indexed="52"/>
      <name val="Times New Roman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Times New Roman"/>
      <family val="2"/>
    </font>
    <font>
      <b/>
      <sz val="13"/>
      <color indexed="56"/>
      <name val="Calibri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b/>
      <sz val="12"/>
      <color indexed="8"/>
      <name val="Times New Roman"/>
      <family val="2"/>
    </font>
    <font>
      <b/>
      <sz val="11"/>
      <color indexed="8"/>
      <name val="Calibri"/>
      <family val="2"/>
    </font>
    <font>
      <b/>
      <sz val="12"/>
      <color indexed="9"/>
      <name val="Times New Roman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sz val="11"/>
      <color indexed="20"/>
      <name val="Calibri"/>
      <family val="2"/>
    </font>
    <font>
      <i/>
      <sz val="12"/>
      <color indexed="23"/>
      <name val="Times New Roman"/>
      <family val="2"/>
    </font>
    <font>
      <i/>
      <sz val="11"/>
      <color indexed="23"/>
      <name val="Calibri"/>
      <family val="2"/>
    </font>
    <font>
      <sz val="12"/>
      <color indexed="52"/>
      <name val="Times New Roman"/>
      <family val="2"/>
    </font>
    <font>
      <sz val="11"/>
      <color indexed="52"/>
      <name val="Calibri"/>
      <family val="2"/>
    </font>
    <font>
      <sz val="12"/>
      <color indexed="10"/>
      <name val="Times New Roman"/>
      <family val="2"/>
    </font>
    <font>
      <sz val="11"/>
      <color indexed="10"/>
      <name val="Calibri"/>
      <family val="2"/>
    </font>
    <font>
      <sz val="12"/>
      <color indexed="17"/>
      <name val="Times New Roman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b/>
      <sz val="12"/>
      <color indexed="56"/>
      <name val="Arial"/>
      <family val="2"/>
    </font>
    <font>
      <b/>
      <sz val="12"/>
      <color indexed="18"/>
      <name val="Arial"/>
      <family val="2"/>
    </font>
    <font>
      <b/>
      <sz val="9"/>
      <color indexed="18"/>
      <name val="Arial"/>
      <family val="2"/>
    </font>
    <font>
      <b/>
      <sz val="12"/>
      <color indexed="63"/>
      <name val="Verdana"/>
      <family val="2"/>
    </font>
    <font>
      <sz val="11"/>
      <color theme="1"/>
      <name val="Calibri"/>
      <family val="2"/>
    </font>
    <font>
      <sz val="12"/>
      <color theme="0"/>
      <name val="Times New Roman"/>
      <family val="2"/>
    </font>
    <font>
      <sz val="11"/>
      <color theme="0"/>
      <name val="Calibri"/>
      <family val="2"/>
    </font>
    <font>
      <sz val="12"/>
      <color rgb="FF3F3F76"/>
      <name val="Times New Roman"/>
      <family val="2"/>
    </font>
    <font>
      <sz val="11"/>
      <color rgb="FF3F3F76"/>
      <name val="Calibri"/>
      <family val="2"/>
    </font>
    <font>
      <b/>
      <sz val="12"/>
      <color rgb="FF3F3F3F"/>
      <name val="Times New Roman"/>
      <family val="2"/>
    </font>
    <font>
      <b/>
      <sz val="11"/>
      <color rgb="FF3F3F3F"/>
      <name val="Calibri"/>
      <family val="2"/>
    </font>
    <font>
      <b/>
      <sz val="12"/>
      <color rgb="FFFA7D00"/>
      <name val="Times New Roman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</font>
    <font>
      <b/>
      <sz val="12"/>
      <color theme="0"/>
      <name val="Times New Roman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rgb="FF9C6500"/>
      <name val="Calibri"/>
      <family val="2"/>
    </font>
    <font>
      <sz val="8"/>
      <color rgb="FF000000"/>
      <name val="Arial Cyr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sz val="11"/>
      <color rgb="FF9C0006"/>
      <name val="Calibri"/>
      <family val="2"/>
    </font>
    <font>
      <i/>
      <sz val="12"/>
      <color rgb="FF7F7F7F"/>
      <name val="Times New Roman"/>
      <family val="2"/>
    </font>
    <font>
      <i/>
      <sz val="11"/>
      <color rgb="FF7F7F7F"/>
      <name val="Calibri"/>
      <family val="2"/>
    </font>
    <font>
      <sz val="12"/>
      <color rgb="FFFA7D00"/>
      <name val="Times New Roman"/>
      <family val="2"/>
    </font>
    <font>
      <sz val="11"/>
      <color rgb="FFFA7D00"/>
      <name val="Calibri"/>
      <family val="2"/>
    </font>
    <font>
      <sz val="12"/>
      <color rgb="FFFF0000"/>
      <name val="Times New Roman"/>
      <family val="2"/>
    </font>
    <font>
      <sz val="11"/>
      <color rgb="FFFF0000"/>
      <name val="Calibri"/>
      <family val="2"/>
    </font>
    <font>
      <sz val="12"/>
      <color rgb="FF006100"/>
      <name val="Times New Roman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b/>
      <sz val="12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4" tint="-0.4999699890613556"/>
      <name val="Arial"/>
      <family val="2"/>
    </font>
    <font>
      <b/>
      <sz val="9"/>
      <color theme="4" tint="-0.4999699890613556"/>
      <name val="Arial"/>
      <family val="2"/>
    </font>
    <font>
      <b/>
      <sz val="12"/>
      <color rgb="FF484848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52" fillId="2" borderId="0" applyNumberFormat="0" applyBorder="0" applyAlignment="0" applyProtection="0"/>
    <xf numFmtId="0" fontId="0" fillId="3" borderId="0" applyNumberFormat="0" applyBorder="0" applyAlignment="0" applyProtection="0"/>
    <xf numFmtId="0" fontId="52" fillId="3" borderId="0" applyNumberFormat="0" applyBorder="0" applyAlignment="0" applyProtection="0"/>
    <xf numFmtId="0" fontId="0" fillId="4" borderId="0" applyNumberFormat="0" applyBorder="0" applyAlignment="0" applyProtection="0"/>
    <xf numFmtId="0" fontId="52" fillId="4" borderId="0" applyNumberFormat="0" applyBorder="0" applyAlignment="0" applyProtection="0"/>
    <xf numFmtId="0" fontId="0" fillId="5" borderId="0" applyNumberFormat="0" applyBorder="0" applyAlignment="0" applyProtection="0"/>
    <xf numFmtId="0" fontId="52" fillId="5" borderId="0" applyNumberFormat="0" applyBorder="0" applyAlignment="0" applyProtection="0"/>
    <xf numFmtId="0" fontId="0" fillId="6" borderId="0" applyNumberFormat="0" applyBorder="0" applyAlignment="0" applyProtection="0"/>
    <xf numFmtId="0" fontId="52" fillId="6" borderId="0" applyNumberFormat="0" applyBorder="0" applyAlignment="0" applyProtection="0"/>
    <xf numFmtId="0" fontId="0" fillId="7" borderId="0" applyNumberFormat="0" applyBorder="0" applyAlignment="0" applyProtection="0"/>
    <xf numFmtId="0" fontId="52" fillId="7" borderId="0" applyNumberFormat="0" applyBorder="0" applyAlignment="0" applyProtection="0"/>
    <xf numFmtId="0" fontId="0" fillId="8" borderId="0" applyNumberFormat="0" applyBorder="0" applyAlignment="0" applyProtection="0"/>
    <xf numFmtId="0" fontId="52" fillId="8" borderId="0" applyNumberFormat="0" applyBorder="0" applyAlignment="0" applyProtection="0"/>
    <xf numFmtId="0" fontId="0" fillId="9" borderId="0" applyNumberFormat="0" applyBorder="0" applyAlignment="0" applyProtection="0"/>
    <xf numFmtId="0" fontId="52" fillId="9" borderId="0" applyNumberFormat="0" applyBorder="0" applyAlignment="0" applyProtection="0"/>
    <xf numFmtId="0" fontId="0" fillId="10" borderId="0" applyNumberFormat="0" applyBorder="0" applyAlignment="0" applyProtection="0"/>
    <xf numFmtId="0" fontId="52" fillId="10" borderId="0" applyNumberFormat="0" applyBorder="0" applyAlignment="0" applyProtection="0"/>
    <xf numFmtId="0" fontId="0" fillId="11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52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4" fillId="14" borderId="0" applyNumberFormat="0" applyBorder="0" applyAlignment="0" applyProtection="0"/>
    <xf numFmtId="0" fontId="53" fillId="15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4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19" borderId="0" applyNumberFormat="0" applyBorder="0" applyAlignment="0" applyProtection="0"/>
    <xf numFmtId="0" fontId="52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4" fillId="0" borderId="0" applyFill="0" applyBorder="0" applyAlignment="0" applyProtection="0"/>
    <xf numFmtId="0" fontId="53" fillId="20" borderId="0" applyNumberFormat="0" applyBorder="0" applyAlignment="0" applyProtection="0"/>
    <xf numFmtId="0" fontId="54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1" borderId="0" applyNumberFormat="0" applyBorder="0" applyAlignment="0" applyProtection="0"/>
    <xf numFmtId="0" fontId="53" fillId="22" borderId="0" applyNumberFormat="0" applyBorder="0" applyAlignment="0" applyProtection="0"/>
    <xf numFmtId="0" fontId="54" fillId="22" borderId="0" applyNumberFormat="0" applyBorder="0" applyAlignment="0" applyProtection="0"/>
    <xf numFmtId="0" fontId="53" fillId="23" borderId="0" applyNumberFormat="0" applyBorder="0" applyAlignment="0" applyProtection="0"/>
    <xf numFmtId="0" fontId="54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29" borderId="0" applyNumberFormat="0" applyBorder="0" applyAlignment="0" applyProtection="0"/>
    <xf numFmtId="0" fontId="2" fillId="0" borderId="0">
      <alignment/>
      <protection/>
    </xf>
    <xf numFmtId="0" fontId="52" fillId="0" borderId="0">
      <alignment/>
      <protection/>
    </xf>
    <xf numFmtId="49" fontId="3" fillId="0" borderId="0" applyNumberFormat="0" applyFill="0" applyProtection="0">
      <alignment/>
    </xf>
    <xf numFmtId="49" fontId="78" fillId="0" borderId="0">
      <alignment/>
      <protection/>
    </xf>
    <xf numFmtId="0" fontId="6" fillId="0" borderId="0" applyFill="0" applyProtection="0">
      <alignment/>
    </xf>
    <xf numFmtId="0" fontId="52" fillId="0" borderId="0">
      <alignment/>
      <protection/>
    </xf>
    <xf numFmtId="0" fontId="79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2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0" fontId="88" fillId="32" borderId="0" applyNumberFormat="0" applyBorder="0" applyAlignment="0" applyProtection="0"/>
    <xf numFmtId="0" fontId="8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90" fillId="0" borderId="0" xfId="0" applyFont="1" applyAlignment="1">
      <alignment/>
    </xf>
    <xf numFmtId="0" fontId="91" fillId="33" borderId="10" xfId="100" applyFont="1" applyFill="1" applyBorder="1" applyAlignment="1">
      <alignment vertical="center" wrapText="1"/>
      <protection/>
    </xf>
    <xf numFmtId="0" fontId="92" fillId="34" borderId="10" xfId="100" applyFont="1" applyFill="1" applyBorder="1" applyAlignment="1">
      <alignment horizontal="center" vertical="center" wrapText="1"/>
      <protection/>
    </xf>
    <xf numFmtId="14" fontId="90" fillId="0" borderId="10" xfId="100" applyNumberFormat="1" applyFont="1" applyBorder="1" applyAlignment="1">
      <alignment horizontal="center" wrapText="1"/>
      <protection/>
    </xf>
    <xf numFmtId="171" fontId="90" fillId="33" borderId="10" xfId="116" applyFont="1" applyFill="1" applyBorder="1" applyAlignment="1">
      <alignment wrapText="1"/>
    </xf>
    <xf numFmtId="0" fontId="7" fillId="33" borderId="10" xfId="100" applyFont="1" applyFill="1" applyBorder="1" applyAlignment="1">
      <alignment horizontal="left" wrapText="1"/>
      <protection/>
    </xf>
    <xf numFmtId="0" fontId="93" fillId="34" borderId="10" xfId="100" applyFont="1" applyFill="1" applyBorder="1" applyAlignment="1">
      <alignment wrapText="1"/>
      <protection/>
    </xf>
    <xf numFmtId="171" fontId="93" fillId="34" borderId="10" xfId="100" applyNumberFormat="1" applyFont="1" applyFill="1" applyBorder="1" applyAlignment="1">
      <alignment wrapText="1"/>
      <protection/>
    </xf>
    <xf numFmtId="171" fontId="90" fillId="33" borderId="10" xfId="116" applyFont="1" applyFill="1" applyBorder="1" applyAlignment="1">
      <alignment horizontal="right" wrapText="1"/>
    </xf>
    <xf numFmtId="4" fontId="93" fillId="2" borderId="10" xfId="100" applyNumberFormat="1" applyFont="1" applyFill="1" applyBorder="1" applyAlignment="1">
      <alignment horizontal="left" wrapText="1"/>
      <protection/>
    </xf>
    <xf numFmtId="4" fontId="94" fillId="2" borderId="10" xfId="100" applyNumberFormat="1" applyFont="1" applyFill="1" applyBorder="1" applyAlignment="1">
      <alignment horizontal="left" wrapText="1"/>
      <protection/>
    </xf>
    <xf numFmtId="4" fontId="95" fillId="0" borderId="0" xfId="0" applyNumberFormat="1" applyFont="1" applyAlignment="1">
      <alignment/>
    </xf>
    <xf numFmtId="14" fontId="92" fillId="34" borderId="10" xfId="100" applyNumberFormat="1" applyFont="1" applyFill="1" applyBorder="1" applyAlignment="1">
      <alignment horizontal="center" vertical="center" wrapText="1"/>
      <protection/>
    </xf>
    <xf numFmtId="4" fontId="90" fillId="0" borderId="0" xfId="0" applyNumberFormat="1" applyFont="1" applyAlignment="1">
      <alignment/>
    </xf>
    <xf numFmtId="14" fontId="0" fillId="0" borderId="10" xfId="0" applyNumberFormat="1" applyBorder="1" applyAlignment="1">
      <alignment wrapText="1"/>
    </xf>
    <xf numFmtId="4" fontId="0" fillId="0" borderId="10" xfId="0" applyNumberFormat="1" applyBorder="1" applyAlignment="1">
      <alignment wrapText="1"/>
    </xf>
    <xf numFmtId="14" fontId="0" fillId="33" borderId="10" xfId="0" applyNumberFormat="1" applyFill="1" applyBorder="1" applyAlignment="1">
      <alignment wrapText="1"/>
    </xf>
    <xf numFmtId="4" fontId="0" fillId="33" borderId="10" xfId="0" applyNumberFormat="1" applyFill="1" applyBorder="1" applyAlignment="1">
      <alignment wrapText="1"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90" fillId="0" borderId="0" xfId="0" applyFont="1" applyBorder="1" applyAlignment="1">
      <alignment/>
    </xf>
    <xf numFmtId="4" fontId="0" fillId="33" borderId="0" xfId="0" applyNumberFormat="1" applyFill="1" applyBorder="1" applyAlignment="1">
      <alignment wrapText="1"/>
    </xf>
    <xf numFmtId="4" fontId="0" fillId="0" borderId="0" xfId="0" applyNumberFormat="1" applyBorder="1" applyAlignment="1">
      <alignment wrapText="1"/>
    </xf>
    <xf numFmtId="14" fontId="0" fillId="0" borderId="11" xfId="0" applyNumberFormat="1" applyBorder="1" applyAlignment="1">
      <alignment/>
    </xf>
    <xf numFmtId="4" fontId="0" fillId="0" borderId="0" xfId="0" applyNumberFormat="1" applyAlignment="1">
      <alignment/>
    </xf>
    <xf numFmtId="0" fontId="52" fillId="0" borderId="0" xfId="0" applyFont="1" applyAlignment="1">
      <alignment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4" fontId="90" fillId="0" borderId="10" xfId="0" applyNumberFormat="1" applyFont="1" applyBorder="1" applyAlignment="1">
      <alignment/>
    </xf>
    <xf numFmtId="0" fontId="93" fillId="34" borderId="12" xfId="100" applyFont="1" applyFill="1" applyBorder="1" applyAlignment="1">
      <alignment horizontal="center" wrapText="1"/>
      <protection/>
    </xf>
    <xf numFmtId="0" fontId="93" fillId="34" borderId="13" xfId="100" applyFont="1" applyFill="1" applyBorder="1" applyAlignment="1">
      <alignment horizontal="center" wrapText="1"/>
      <protection/>
    </xf>
    <xf numFmtId="0" fontId="92" fillId="34" borderId="10" xfId="100" applyFont="1" applyFill="1" applyBorder="1" applyAlignment="1">
      <alignment horizontal="center" wrapText="1"/>
      <protection/>
    </xf>
    <xf numFmtId="0" fontId="90" fillId="33" borderId="10" xfId="100" applyFont="1" applyFill="1" applyBorder="1" applyAlignment="1">
      <alignment horizontal="center" wrapText="1"/>
      <protection/>
    </xf>
    <xf numFmtId="0" fontId="93" fillId="34" borderId="10" xfId="100" applyFont="1" applyFill="1" applyBorder="1" applyAlignment="1">
      <alignment horizontal="left" wrapText="1"/>
      <protection/>
    </xf>
  </cellXfs>
  <cellStyles count="10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Default" xfId="51"/>
    <cellStyle name="Heading" xfId="52"/>
    <cellStyle name="Heading1" xfId="53"/>
    <cellStyle name="Result" xfId="54"/>
    <cellStyle name="Result2" xfId="55"/>
    <cellStyle name="Акцент1" xfId="56"/>
    <cellStyle name="Акцент1 2" xfId="57"/>
    <cellStyle name="Акцент2" xfId="58"/>
    <cellStyle name="Акцент2 2" xfId="59"/>
    <cellStyle name="Акцент3" xfId="60"/>
    <cellStyle name="Акцент3 2" xfId="61"/>
    <cellStyle name="Акцент4" xfId="62"/>
    <cellStyle name="Акцент4 2" xfId="63"/>
    <cellStyle name="Акцент5" xfId="64"/>
    <cellStyle name="Акцент5 2" xfId="65"/>
    <cellStyle name="Акцент6" xfId="66"/>
    <cellStyle name="Акцент6 2" xfId="67"/>
    <cellStyle name="Ввод " xfId="68"/>
    <cellStyle name="Ввод  2" xfId="69"/>
    <cellStyle name="Вывод" xfId="70"/>
    <cellStyle name="Вывод 2" xfId="71"/>
    <cellStyle name="Вычисление" xfId="72"/>
    <cellStyle name="Вычисление 2" xfId="73"/>
    <cellStyle name="Hyperlink" xfId="74"/>
    <cellStyle name="Гиперссылка 2" xfId="75"/>
    <cellStyle name="Гиперссылка 3" xfId="76"/>
    <cellStyle name="Currency" xfId="77"/>
    <cellStyle name="Currency [0]" xfId="78"/>
    <cellStyle name="Заголовок 1" xfId="79"/>
    <cellStyle name="Заголовок 1 2" xfId="80"/>
    <cellStyle name="Заголовок 2" xfId="81"/>
    <cellStyle name="Заголовок 2 2" xfId="82"/>
    <cellStyle name="Заголовок 3" xfId="83"/>
    <cellStyle name="Заголовок 3 2" xfId="84"/>
    <cellStyle name="Заголовок 4" xfId="85"/>
    <cellStyle name="Заголовок 4 2" xfId="86"/>
    <cellStyle name="Итог" xfId="87"/>
    <cellStyle name="Итог 2" xfId="88"/>
    <cellStyle name="Контрольная ячейка" xfId="89"/>
    <cellStyle name="Контрольная ячейка 2" xfId="90"/>
    <cellStyle name="Название" xfId="91"/>
    <cellStyle name="Название 2" xfId="92"/>
    <cellStyle name="Нейтральный" xfId="93"/>
    <cellStyle name="Нейтральный 2" xfId="94"/>
    <cellStyle name="Обычный 2" xfId="95"/>
    <cellStyle name="Обычный 3" xfId="96"/>
    <cellStyle name="Обычный 4" xfId="97"/>
    <cellStyle name="Обычный 5" xfId="98"/>
    <cellStyle name="Обычный 6" xfId="99"/>
    <cellStyle name="Обычный 7" xfId="100"/>
    <cellStyle name="Followed Hyperlink" xfId="101"/>
    <cellStyle name="Плохой" xfId="102"/>
    <cellStyle name="Плохой 2" xfId="103"/>
    <cellStyle name="Пояснение" xfId="104"/>
    <cellStyle name="Пояснение 2" xfId="105"/>
    <cellStyle name="Примечание" xfId="106"/>
    <cellStyle name="Примечание 2" xfId="107"/>
    <cellStyle name="Percent" xfId="108"/>
    <cellStyle name="Связанная ячейка" xfId="109"/>
    <cellStyle name="Связанная ячейка 2" xfId="110"/>
    <cellStyle name="Текст предупреждения" xfId="111"/>
    <cellStyle name="Текст предупреждения 2" xfId="112"/>
    <cellStyle name="Comma" xfId="113"/>
    <cellStyle name="Comma [0]" xfId="114"/>
    <cellStyle name="Финансовый 2" xfId="115"/>
    <cellStyle name="Финансовый 3" xfId="116"/>
    <cellStyle name="Хороший" xfId="117"/>
    <cellStyle name="Хороший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1</xdr:col>
      <xdr:colOff>1295400</xdr:colOff>
      <xdr:row>0</xdr:row>
      <xdr:rowOff>714375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2190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1</xdr:col>
      <xdr:colOff>2190750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429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429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429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1</xdr:col>
      <xdr:colOff>1933575</xdr:colOff>
      <xdr:row>0</xdr:row>
      <xdr:rowOff>819150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2828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1</xdr:col>
      <xdr:colOff>1514475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2409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1</xdr:col>
      <xdr:colOff>1514475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2409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H10" sqref="H10"/>
    </sheetView>
  </sheetViews>
  <sheetFormatPr defaultColWidth="9.00390625" defaultRowHeight="15.75"/>
  <cols>
    <col min="1" max="1" width="15.375" style="1" customWidth="1"/>
    <col min="2" max="2" width="26.00390625" style="1" customWidth="1"/>
    <col min="3" max="3" width="49.00390625" style="1" customWidth="1"/>
    <col min="4" max="6" width="9.00390625" style="1" customWidth="1"/>
    <col min="7" max="7" width="11.125" style="1" bestFit="1" customWidth="1"/>
    <col min="8" max="16384" width="9.00390625" style="1" customWidth="1"/>
  </cols>
  <sheetData>
    <row r="1" spans="1:3" ht="62.25" customHeight="1">
      <c r="A1" s="33"/>
      <c r="B1" s="33"/>
      <c r="C1" s="2" t="s">
        <v>4</v>
      </c>
    </row>
    <row r="2" spans="1:7" ht="48.75" customHeight="1">
      <c r="A2" s="34" t="s">
        <v>14</v>
      </c>
      <c r="B2" s="34"/>
      <c r="C2" s="10">
        <v>435394.57</v>
      </c>
      <c r="E2" s="12"/>
      <c r="G2" s="14"/>
    </row>
    <row r="3" spans="1:7" ht="49.5" customHeight="1">
      <c r="A3" s="34" t="s">
        <v>6</v>
      </c>
      <c r="B3" s="34"/>
      <c r="C3" s="11">
        <v>322303.94</v>
      </c>
      <c r="G3" s="14"/>
    </row>
    <row r="4" spans="1:3" ht="36" customHeight="1">
      <c r="A4" s="34" t="s">
        <v>7</v>
      </c>
      <c r="B4" s="34"/>
      <c r="C4" s="11">
        <v>113090.63000000002</v>
      </c>
    </row>
    <row r="5" spans="1:3" ht="30" customHeight="1">
      <c r="A5" s="34" t="s">
        <v>8</v>
      </c>
      <c r="B5" s="34"/>
      <c r="C5" s="10">
        <f>C3+C4</f>
        <v>435394.57</v>
      </c>
    </row>
    <row r="6" spans="1:3" ht="30" customHeight="1">
      <c r="A6" s="32" t="s">
        <v>9</v>
      </c>
      <c r="B6" s="32"/>
      <c r="C6" s="32"/>
    </row>
    <row r="7" spans="1:3" ht="15.75">
      <c r="A7" s="3" t="s">
        <v>0</v>
      </c>
      <c r="B7" s="3" t="s">
        <v>3</v>
      </c>
      <c r="C7" s="3" t="s">
        <v>1</v>
      </c>
    </row>
    <row r="8" spans="1:3" ht="30">
      <c r="A8" s="4">
        <v>42290</v>
      </c>
      <c r="B8" s="5">
        <v>170000</v>
      </c>
      <c r="C8" s="6" t="s">
        <v>16</v>
      </c>
    </row>
    <row r="9" spans="1:3" ht="47.25">
      <c r="A9" s="7" t="s">
        <v>2</v>
      </c>
      <c r="B9" s="8">
        <v>170000</v>
      </c>
      <c r="C9" s="9"/>
    </row>
    <row r="10" spans="1:3" ht="31.5" customHeight="1">
      <c r="A10" s="30" t="s">
        <v>10</v>
      </c>
      <c r="B10" s="31"/>
      <c r="C10" s="8">
        <f>C5-B9</f>
        <v>265394.57</v>
      </c>
    </row>
  </sheetData>
  <sheetProtection/>
  <mergeCells count="7">
    <mergeCell ref="A10:B10"/>
    <mergeCell ref="A6:C6"/>
    <mergeCell ref="A1:B1"/>
    <mergeCell ref="A4:B4"/>
    <mergeCell ref="A3:B3"/>
    <mergeCell ref="A5:B5"/>
    <mergeCell ref="A2:B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3"/>
      <c r="B1" s="33"/>
      <c r="C1" s="2" t="s">
        <v>66</v>
      </c>
    </row>
    <row r="2" spans="1:7" ht="50.25" customHeight="1">
      <c r="A2" s="34" t="s">
        <v>25</v>
      </c>
      <c r="B2" s="34"/>
      <c r="C2" s="10">
        <v>2565379.7399999998</v>
      </c>
      <c r="E2" s="12"/>
      <c r="F2" s="14"/>
      <c r="G2" s="14"/>
    </row>
    <row r="3" spans="1:3" ht="49.5" customHeight="1">
      <c r="A3" s="34" t="s">
        <v>67</v>
      </c>
      <c r="B3" s="34"/>
      <c r="C3" s="11">
        <v>315914.2400000001</v>
      </c>
    </row>
    <row r="4" spans="1:3" ht="49.5" customHeight="1">
      <c r="A4" s="34" t="s">
        <v>68</v>
      </c>
      <c r="B4" s="34"/>
      <c r="C4" s="11">
        <v>315251.50000000006</v>
      </c>
    </row>
    <row r="5" spans="1:3" ht="36" customHeight="1">
      <c r="A5" s="34" t="s">
        <v>73</v>
      </c>
      <c r="B5" s="34"/>
      <c r="C5" s="11">
        <v>39399.00000000001</v>
      </c>
    </row>
    <row r="6" spans="1:3" ht="30" customHeight="1">
      <c r="A6" s="34" t="s">
        <v>69</v>
      </c>
      <c r="B6" s="34"/>
      <c r="C6" s="10">
        <f>C3+C4+C5</f>
        <v>670564.7400000002</v>
      </c>
    </row>
    <row r="7" spans="1:3" ht="30" customHeight="1">
      <c r="A7" s="32" t="s">
        <v>9</v>
      </c>
      <c r="B7" s="32"/>
      <c r="C7" s="32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47.25">
      <c r="A9" s="19">
        <v>42569</v>
      </c>
      <c r="B9" s="20">
        <v>53000</v>
      </c>
      <c r="C9" s="16" t="s">
        <v>72</v>
      </c>
      <c r="D9" s="22"/>
      <c r="E9" s="21"/>
    </row>
    <row r="10" spans="1:5" ht="31.5">
      <c r="A10" s="19">
        <v>42576</v>
      </c>
      <c r="B10" s="20">
        <v>240200</v>
      </c>
      <c r="C10" s="16" t="s">
        <v>71</v>
      </c>
      <c r="D10" s="23"/>
      <c r="E10" s="21"/>
    </row>
    <row r="11" spans="1:5" ht="47.25">
      <c r="A11" s="7" t="s">
        <v>2</v>
      </c>
      <c r="B11" s="8">
        <f>SUM(B9:B10)</f>
        <v>293200</v>
      </c>
      <c r="C11" s="7"/>
      <c r="D11" s="21"/>
      <c r="E11" s="21"/>
    </row>
    <row r="12" spans="1:3" ht="15.75">
      <c r="A12" s="30" t="s">
        <v>70</v>
      </c>
      <c r="B12" s="31"/>
      <c r="C12" s="8">
        <f>C6-B11</f>
        <v>377364.7400000002</v>
      </c>
    </row>
    <row r="13" ht="30.75" customHeight="1"/>
  </sheetData>
  <sheetProtection/>
  <mergeCells count="8">
    <mergeCell ref="A12:B12"/>
    <mergeCell ref="A1:B1"/>
    <mergeCell ref="A2:B2"/>
    <mergeCell ref="A3:B3"/>
    <mergeCell ref="A4:B4"/>
    <mergeCell ref="A6:B6"/>
    <mergeCell ref="A7:C7"/>
    <mergeCell ref="A5:B5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11" sqref="C11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3"/>
      <c r="B1" s="33"/>
      <c r="C1" s="2" t="s">
        <v>74</v>
      </c>
    </row>
    <row r="2" spans="1:7" ht="50.25" customHeight="1">
      <c r="A2" s="34" t="s">
        <v>25</v>
      </c>
      <c r="B2" s="34"/>
      <c r="C2" s="10">
        <v>2906334.4799999986</v>
      </c>
      <c r="E2" s="12"/>
      <c r="F2" s="14"/>
      <c r="G2" s="14"/>
    </row>
    <row r="3" spans="1:3" ht="49.5" customHeight="1">
      <c r="A3" s="34" t="s">
        <v>75</v>
      </c>
      <c r="B3" s="34"/>
      <c r="C3" s="11">
        <v>377364.7400000002</v>
      </c>
    </row>
    <row r="4" spans="1:3" ht="30" customHeight="1">
      <c r="A4" s="34" t="s">
        <v>76</v>
      </c>
      <c r="B4" s="34"/>
      <c r="C4" s="11">
        <v>270968.07</v>
      </c>
    </row>
    <row r="5" spans="1:3" ht="36" customHeight="1">
      <c r="A5" s="34" t="s">
        <v>77</v>
      </c>
      <c r="B5" s="34"/>
      <c r="C5" s="11">
        <v>69986.67</v>
      </c>
    </row>
    <row r="6" spans="1:3" ht="30" customHeight="1">
      <c r="A6" s="34" t="s">
        <v>78</v>
      </c>
      <c r="B6" s="34"/>
      <c r="C6" s="10">
        <f>C3+C4+C5</f>
        <v>718319.4800000003</v>
      </c>
    </row>
    <row r="7" spans="1:3" ht="30" customHeight="1">
      <c r="A7" s="32" t="s">
        <v>9</v>
      </c>
      <c r="B7" s="32"/>
      <c r="C7" s="32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19">
        <v>42585</v>
      </c>
      <c r="B9" s="20">
        <f>261315+16032.5</f>
        <v>277347.5</v>
      </c>
      <c r="C9" s="16" t="s">
        <v>80</v>
      </c>
      <c r="D9" s="22"/>
      <c r="E9" s="21"/>
    </row>
    <row r="10" spans="1:5" ht="47.25">
      <c r="A10" s="7" t="s">
        <v>2</v>
      </c>
      <c r="B10" s="8">
        <f>SUM(B9:B9)</f>
        <v>277347.5</v>
      </c>
      <c r="C10" s="7"/>
      <c r="D10" s="21"/>
      <c r="E10" s="21"/>
    </row>
    <row r="11" spans="1:3" ht="15.75">
      <c r="A11" s="30" t="s">
        <v>79</v>
      </c>
      <c r="B11" s="31"/>
      <c r="C11" s="8">
        <f>C6-B10</f>
        <v>440971.98000000033</v>
      </c>
    </row>
    <row r="12" ht="30.75" customHeight="1"/>
  </sheetData>
  <sheetProtection/>
  <mergeCells count="8">
    <mergeCell ref="A7:C7"/>
    <mergeCell ref="A11:B11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12" sqref="C1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3"/>
      <c r="B1" s="33"/>
      <c r="C1" s="2" t="s">
        <v>81</v>
      </c>
    </row>
    <row r="2" spans="1:7" ht="50.25" customHeight="1">
      <c r="A2" s="34" t="s">
        <v>25</v>
      </c>
      <c r="B2" s="34"/>
      <c r="C2" s="10">
        <v>3547866.1999999997</v>
      </c>
      <c r="E2" s="12"/>
      <c r="F2" s="14"/>
      <c r="G2" s="14"/>
    </row>
    <row r="3" spans="1:3" ht="49.5" customHeight="1">
      <c r="A3" s="34" t="s">
        <v>82</v>
      </c>
      <c r="B3" s="34"/>
      <c r="C3" s="10">
        <v>440971.98000000033</v>
      </c>
    </row>
    <row r="4" spans="1:3" ht="29.25" customHeight="1">
      <c r="A4" s="34" t="s">
        <v>83</v>
      </c>
      <c r="B4" s="34"/>
      <c r="C4" s="11">
        <v>405362.80000000005</v>
      </c>
    </row>
    <row r="5" spans="1:3" ht="29.25" customHeight="1">
      <c r="A5" s="34" t="s">
        <v>84</v>
      </c>
      <c r="B5" s="34"/>
      <c r="C5" s="11">
        <v>236168.91999999998</v>
      </c>
    </row>
    <row r="6" spans="1:3" ht="30" customHeight="1">
      <c r="A6" s="34" t="s">
        <v>85</v>
      </c>
      <c r="B6" s="34"/>
      <c r="C6" s="10">
        <f>C3+C4+C5</f>
        <v>1082503.7000000004</v>
      </c>
    </row>
    <row r="7" spans="1:3" ht="30" customHeight="1">
      <c r="A7" s="32" t="s">
        <v>9</v>
      </c>
      <c r="B7" s="32"/>
      <c r="C7" s="32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19">
        <v>42614</v>
      </c>
      <c r="B9" s="20">
        <v>24710</v>
      </c>
      <c r="C9" s="16" t="s">
        <v>87</v>
      </c>
      <c r="D9" s="21"/>
      <c r="E9" s="21"/>
    </row>
    <row r="10" spans="1:5" ht="31.5">
      <c r="A10" s="19">
        <v>42633</v>
      </c>
      <c r="B10" s="20">
        <v>409123</v>
      </c>
      <c r="C10" s="16" t="s">
        <v>88</v>
      </c>
      <c r="D10" s="22"/>
      <c r="E10" s="21"/>
    </row>
    <row r="11" spans="1:5" ht="47.25">
      <c r="A11" s="7" t="s">
        <v>2</v>
      </c>
      <c r="B11" s="8">
        <f>SUM(B9:B10)</f>
        <v>433833</v>
      </c>
      <c r="C11" s="7"/>
      <c r="D11" s="21"/>
      <c r="E11" s="21"/>
    </row>
    <row r="12" spans="1:3" ht="15.75">
      <c r="A12" s="30" t="s">
        <v>86</v>
      </c>
      <c r="B12" s="31"/>
      <c r="C12" s="8">
        <v>648680.6999999997</v>
      </c>
    </row>
    <row r="13" ht="30.75" customHeight="1"/>
  </sheetData>
  <sheetProtection/>
  <mergeCells count="8">
    <mergeCell ref="A7:C7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12" sqref="C1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3"/>
      <c r="B1" s="33"/>
      <c r="C1" s="2" t="s">
        <v>89</v>
      </c>
    </row>
    <row r="2" spans="1:7" ht="50.25" customHeight="1">
      <c r="A2" s="34" t="s">
        <v>25</v>
      </c>
      <c r="B2" s="34"/>
      <c r="C2" s="10">
        <v>4458598.44</v>
      </c>
      <c r="E2" s="12"/>
      <c r="F2" s="14"/>
      <c r="G2" s="14"/>
    </row>
    <row r="3" spans="1:3" ht="49.5" customHeight="1">
      <c r="A3" s="34" t="s">
        <v>90</v>
      </c>
      <c r="B3" s="34"/>
      <c r="C3" s="10">
        <v>648680.6999999997</v>
      </c>
    </row>
    <row r="4" spans="1:3" ht="29.25" customHeight="1">
      <c r="A4" s="34" t="s">
        <v>91</v>
      </c>
      <c r="B4" s="34"/>
      <c r="C4" s="11">
        <v>548879.4500000001</v>
      </c>
    </row>
    <row r="5" spans="1:3" ht="29.25" customHeight="1">
      <c r="A5" s="34" t="s">
        <v>92</v>
      </c>
      <c r="B5" s="34"/>
      <c r="C5" s="11">
        <v>361852.79</v>
      </c>
    </row>
    <row r="6" spans="1:3" ht="30" customHeight="1">
      <c r="A6" s="34" t="s">
        <v>93</v>
      </c>
      <c r="B6" s="34"/>
      <c r="C6" s="10">
        <f>C3+C4+C5</f>
        <v>1559412.94</v>
      </c>
    </row>
    <row r="7" spans="1:3" ht="30" customHeight="1">
      <c r="A7" s="32" t="s">
        <v>9</v>
      </c>
      <c r="B7" s="32"/>
      <c r="C7" s="32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24">
        <v>42662</v>
      </c>
      <c r="B9" s="20">
        <v>429970</v>
      </c>
      <c r="C9" s="16" t="s">
        <v>80</v>
      </c>
      <c r="D9" s="21"/>
      <c r="E9" s="21"/>
    </row>
    <row r="10" spans="1:5" ht="31.5">
      <c r="A10" s="24">
        <v>42662</v>
      </c>
      <c r="B10" s="20">
        <v>524350</v>
      </c>
      <c r="C10" s="16" t="s">
        <v>94</v>
      </c>
      <c r="D10" s="22"/>
      <c r="E10" s="21"/>
    </row>
    <row r="11" spans="1:5" ht="47.25">
      <c r="A11" s="7" t="s">
        <v>2</v>
      </c>
      <c r="B11" s="8">
        <f>SUM(B9:B10)</f>
        <v>954320</v>
      </c>
      <c r="C11" s="7"/>
      <c r="D11" s="21"/>
      <c r="E11" s="21"/>
    </row>
    <row r="12" spans="1:3" ht="15.75">
      <c r="A12" s="30" t="s">
        <v>95</v>
      </c>
      <c r="B12" s="31"/>
      <c r="C12" s="8">
        <f>C6-B11</f>
        <v>605092.94</v>
      </c>
    </row>
  </sheetData>
  <sheetProtection/>
  <mergeCells count="8">
    <mergeCell ref="A7:C7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3"/>
      <c r="B1" s="33"/>
      <c r="C1" s="2" t="s">
        <v>96</v>
      </c>
    </row>
    <row r="2" spans="1:7" ht="50.25" customHeight="1">
      <c r="A2" s="34" t="s">
        <v>25</v>
      </c>
      <c r="B2" s="34"/>
      <c r="C2" s="10">
        <v>5570941.0600000005</v>
      </c>
      <c r="E2" s="12"/>
      <c r="F2" s="14"/>
      <c r="G2" s="14"/>
    </row>
    <row r="3" spans="1:3" ht="49.5" customHeight="1">
      <c r="A3" s="34" t="s">
        <v>97</v>
      </c>
      <c r="B3" s="34"/>
      <c r="C3" s="10">
        <v>605092.94</v>
      </c>
    </row>
    <row r="4" spans="1:3" ht="29.25" customHeight="1">
      <c r="A4" s="34" t="s">
        <v>98</v>
      </c>
      <c r="B4" s="34"/>
      <c r="C4" s="11">
        <v>646995.16</v>
      </c>
    </row>
    <row r="5" spans="1:3" ht="29.25" customHeight="1">
      <c r="A5" s="34" t="s">
        <v>99</v>
      </c>
      <c r="B5" s="34"/>
      <c r="C5" s="11">
        <v>465347.4599999999</v>
      </c>
    </row>
    <row r="6" spans="1:3" ht="30" customHeight="1">
      <c r="A6" s="34" t="s">
        <v>13</v>
      </c>
      <c r="B6" s="34"/>
      <c r="C6" s="10">
        <f>C3+C4+C5</f>
        <v>1717435.56</v>
      </c>
    </row>
    <row r="7" spans="1:3" ht="30" customHeight="1">
      <c r="A7" s="32" t="s">
        <v>9</v>
      </c>
      <c r="B7" s="32"/>
      <c r="C7" s="32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24">
        <v>42684</v>
      </c>
      <c r="B9" s="20">
        <v>521868</v>
      </c>
      <c r="C9" s="16" t="s">
        <v>101</v>
      </c>
      <c r="D9" s="21"/>
      <c r="E9" s="21"/>
    </row>
    <row r="10" spans="1:5" ht="47.25">
      <c r="A10" s="24">
        <v>42685</v>
      </c>
      <c r="B10" s="20">
        <v>25000</v>
      </c>
      <c r="C10" s="16" t="s">
        <v>102</v>
      </c>
      <c r="D10" s="21"/>
      <c r="E10" s="21"/>
    </row>
    <row r="11" spans="1:5" ht="47.25">
      <c r="A11" s="7" t="s">
        <v>2</v>
      </c>
      <c r="B11" s="8">
        <f>SUM(B9:B10)</f>
        <v>546868</v>
      </c>
      <c r="C11" s="7"/>
      <c r="D11" s="21"/>
      <c r="E11" s="21"/>
    </row>
    <row r="12" spans="1:3" ht="15.75">
      <c r="A12" s="30" t="s">
        <v>100</v>
      </c>
      <c r="B12" s="31"/>
      <c r="C12" s="8">
        <f>C6-B11</f>
        <v>1170567.56</v>
      </c>
    </row>
  </sheetData>
  <sheetProtection/>
  <mergeCells count="8">
    <mergeCell ref="A7:C7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C12" sqref="C1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3"/>
      <c r="B1" s="33"/>
      <c r="C1" s="2" t="s">
        <v>103</v>
      </c>
    </row>
    <row r="2" spans="1:7" ht="50.25" customHeight="1">
      <c r="A2" s="34" t="s">
        <v>25</v>
      </c>
      <c r="B2" s="34"/>
      <c r="C2" s="10">
        <v>6792951.11</v>
      </c>
      <c r="E2" s="12"/>
      <c r="F2" s="14"/>
      <c r="G2" s="14"/>
    </row>
    <row r="3" spans="1:3" ht="49.5" customHeight="1">
      <c r="A3" s="34" t="s">
        <v>104</v>
      </c>
      <c r="B3" s="34"/>
      <c r="C3" s="10">
        <v>1170567.56</v>
      </c>
    </row>
    <row r="4" spans="1:3" ht="29.25" customHeight="1">
      <c r="A4" s="34" t="s">
        <v>105</v>
      </c>
      <c r="B4" s="34"/>
      <c r="C4" s="11">
        <v>655700.45</v>
      </c>
    </row>
    <row r="5" spans="1:3" ht="29.25" customHeight="1">
      <c r="A5" s="34" t="s">
        <v>106</v>
      </c>
      <c r="B5" s="34"/>
      <c r="C5" s="11">
        <v>584919.7299999999</v>
      </c>
    </row>
    <row r="6" spans="1:3" ht="30" customHeight="1">
      <c r="A6" s="34" t="s">
        <v>24</v>
      </c>
      <c r="B6" s="34"/>
      <c r="C6" s="10">
        <f>C3+C4+C5</f>
        <v>2411187.7399999998</v>
      </c>
    </row>
    <row r="7" spans="1:3" ht="30" customHeight="1">
      <c r="A7" s="32" t="s">
        <v>9</v>
      </c>
      <c r="B7" s="32"/>
      <c r="C7" s="32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24">
        <v>42706</v>
      </c>
      <c r="B9" s="20">
        <v>25679</v>
      </c>
      <c r="C9" s="16" t="s">
        <v>110</v>
      </c>
      <c r="D9" s="21"/>
      <c r="E9" s="21"/>
    </row>
    <row r="10" spans="1:5" ht="31.5">
      <c r="A10" s="24">
        <v>42710</v>
      </c>
      <c r="B10" s="20">
        <v>511120</v>
      </c>
      <c r="C10" s="16" t="s">
        <v>108</v>
      </c>
      <c r="D10" s="21"/>
      <c r="E10" s="21"/>
    </row>
    <row r="11" spans="1:5" ht="31.5">
      <c r="A11" s="24">
        <v>42710</v>
      </c>
      <c r="B11" s="20">
        <v>328124</v>
      </c>
      <c r="C11" s="16" t="s">
        <v>71</v>
      </c>
      <c r="D11" s="21"/>
      <c r="E11" s="21"/>
    </row>
    <row r="12" spans="1:5" ht="31.5">
      <c r="A12" s="24">
        <v>42710</v>
      </c>
      <c r="B12" s="20">
        <v>14923</v>
      </c>
      <c r="C12" s="16" t="s">
        <v>109</v>
      </c>
      <c r="D12" s="21"/>
      <c r="E12" s="21"/>
    </row>
    <row r="13" spans="1:5" ht="31.5">
      <c r="A13" s="24">
        <v>42734</v>
      </c>
      <c r="B13" s="20">
        <v>607381.2</v>
      </c>
      <c r="C13" s="16" t="s">
        <v>46</v>
      </c>
      <c r="D13" s="21"/>
      <c r="E13" s="21"/>
    </row>
    <row r="14" spans="1:5" ht="15.75">
      <c r="A14" s="24"/>
      <c r="B14" s="20">
        <v>18610.13</v>
      </c>
      <c r="C14" s="16" t="s">
        <v>111</v>
      </c>
      <c r="D14" s="21"/>
      <c r="E14" s="21"/>
    </row>
    <row r="15" spans="1:5" ht="47.25">
      <c r="A15" s="7" t="s">
        <v>2</v>
      </c>
      <c r="B15" s="8">
        <f>SUM(B9:B14)</f>
        <v>1505837.3299999998</v>
      </c>
      <c r="C15" s="7"/>
      <c r="D15" s="21"/>
      <c r="E15" s="21"/>
    </row>
    <row r="16" spans="1:3" ht="15.75">
      <c r="A16" s="30" t="s">
        <v>107</v>
      </c>
      <c r="B16" s="31"/>
      <c r="C16" s="8">
        <f>C6-B15</f>
        <v>905350.4099999999</v>
      </c>
    </row>
  </sheetData>
  <sheetProtection/>
  <mergeCells count="8">
    <mergeCell ref="A7:C7"/>
    <mergeCell ref="A16:B16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C9" sqref="C9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3"/>
      <c r="B1" s="33"/>
      <c r="C1" s="2" t="s">
        <v>112</v>
      </c>
    </row>
    <row r="2" spans="1:7" ht="50.25" customHeight="1">
      <c r="A2" s="34" t="s">
        <v>25</v>
      </c>
      <c r="B2" s="34"/>
      <c r="C2" s="10">
        <v>8314367.850000001</v>
      </c>
      <c r="E2" s="12"/>
      <c r="F2" s="14"/>
      <c r="G2" s="14"/>
    </row>
    <row r="3" spans="1:3" ht="49.5" customHeight="1">
      <c r="A3" s="34" t="s">
        <v>113</v>
      </c>
      <c r="B3" s="34"/>
      <c r="C3" s="10">
        <v>905350.4099999999</v>
      </c>
    </row>
    <row r="4" spans="1:3" ht="29.25" customHeight="1">
      <c r="A4" s="34" t="s">
        <v>114</v>
      </c>
      <c r="B4" s="34"/>
      <c r="C4" s="11">
        <v>674821.79</v>
      </c>
    </row>
    <row r="5" spans="1:3" ht="29.25" customHeight="1">
      <c r="A5" s="34" t="s">
        <v>115</v>
      </c>
      <c r="B5" s="34"/>
      <c r="C5" s="11">
        <v>846594.9500000001</v>
      </c>
    </row>
    <row r="6" spans="1:3" ht="30" customHeight="1">
      <c r="A6" s="34" t="s">
        <v>28</v>
      </c>
      <c r="B6" s="34"/>
      <c r="C6" s="10">
        <f>C3+C4+C5</f>
        <v>2426767.15</v>
      </c>
    </row>
    <row r="7" spans="1:3" ht="30" customHeight="1">
      <c r="A7" s="32" t="s">
        <v>9</v>
      </c>
      <c r="B7" s="32"/>
      <c r="C7" s="32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47.25">
      <c r="A9" s="24">
        <v>42753</v>
      </c>
      <c r="B9" s="20">
        <v>74130</v>
      </c>
      <c r="C9" s="16" t="s">
        <v>117</v>
      </c>
      <c r="D9" s="21"/>
      <c r="E9" s="21"/>
    </row>
    <row r="10" spans="1:5" ht="47.25">
      <c r="A10" s="7" t="s">
        <v>2</v>
      </c>
      <c r="B10" s="8">
        <f>SUM(B9:B9)</f>
        <v>74130</v>
      </c>
      <c r="C10" s="7"/>
      <c r="D10" s="21"/>
      <c r="E10" s="21"/>
    </row>
    <row r="11" spans="1:5" ht="15.75">
      <c r="A11" s="30" t="s">
        <v>116</v>
      </c>
      <c r="B11" s="31"/>
      <c r="C11" s="8">
        <f>C6-B10</f>
        <v>2352637.15</v>
      </c>
      <c r="D11" s="21"/>
      <c r="E11" s="21"/>
    </row>
    <row r="12" spans="4:5" ht="15">
      <c r="D12" s="21"/>
      <c r="E12" s="21"/>
    </row>
    <row r="13" spans="4:5" ht="15">
      <c r="D13" s="21"/>
      <c r="E13" s="21"/>
    </row>
    <row r="14" spans="4:5" ht="15">
      <c r="D14" s="21"/>
      <c r="E14" s="21"/>
    </row>
    <row r="15" spans="4:5" ht="15">
      <c r="D15" s="21"/>
      <c r="E15" s="21"/>
    </row>
  </sheetData>
  <sheetProtection/>
  <mergeCells count="8">
    <mergeCell ref="A7:C7"/>
    <mergeCell ref="A11:B11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C9" sqref="C9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3"/>
      <c r="B1" s="33"/>
      <c r="C1" s="2" t="s">
        <v>118</v>
      </c>
    </row>
    <row r="2" spans="1:7" ht="50.25" customHeight="1">
      <c r="A2" s="34" t="s">
        <v>25</v>
      </c>
      <c r="B2" s="34"/>
      <c r="C2" s="10">
        <v>9704886.350000001</v>
      </c>
      <c r="E2" s="12"/>
      <c r="F2" s="14"/>
      <c r="G2" s="14"/>
    </row>
    <row r="3" spans="1:3" ht="49.5" customHeight="1">
      <c r="A3" s="34" t="s">
        <v>119</v>
      </c>
      <c r="B3" s="34"/>
      <c r="C3" s="10">
        <v>2352637.15</v>
      </c>
    </row>
    <row r="4" spans="1:3" ht="29.25" customHeight="1">
      <c r="A4" s="34" t="s">
        <v>120</v>
      </c>
      <c r="B4" s="34"/>
      <c r="C4" s="11">
        <v>593795.46</v>
      </c>
    </row>
    <row r="5" spans="1:3" ht="29.25" customHeight="1">
      <c r="A5" s="34" t="s">
        <v>121</v>
      </c>
      <c r="B5" s="34"/>
      <c r="C5" s="11">
        <v>823574.1999999998</v>
      </c>
    </row>
    <row r="6" spans="1:3" ht="30" customHeight="1">
      <c r="A6" s="34" t="s">
        <v>35</v>
      </c>
      <c r="B6" s="34"/>
      <c r="C6" s="10">
        <f>C3+C4+C5</f>
        <v>3770006.8099999996</v>
      </c>
    </row>
    <row r="7" spans="1:3" ht="30" customHeight="1">
      <c r="A7" s="32" t="s">
        <v>9</v>
      </c>
      <c r="B7" s="32"/>
      <c r="C7" s="32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24">
        <v>42788</v>
      </c>
      <c r="B9" s="20">
        <v>428046</v>
      </c>
      <c r="C9" s="16" t="s">
        <v>124</v>
      </c>
      <c r="D9" s="21"/>
      <c r="E9" s="21"/>
    </row>
    <row r="10" spans="1:5" ht="47.25">
      <c r="A10" s="7" t="s">
        <v>2</v>
      </c>
      <c r="B10" s="8">
        <f>SUM(B9:B9)</f>
        <v>428046</v>
      </c>
      <c r="C10" s="7"/>
      <c r="D10" s="21"/>
      <c r="E10" s="21"/>
    </row>
    <row r="11" spans="1:5" ht="15.75">
      <c r="A11" s="30" t="s">
        <v>122</v>
      </c>
      <c r="B11" s="31"/>
      <c r="C11" s="8">
        <f>C6-B10</f>
        <v>3341960.8099999996</v>
      </c>
      <c r="D11" s="21"/>
      <c r="E11" s="21"/>
    </row>
    <row r="12" spans="4:5" ht="15">
      <c r="D12" s="21"/>
      <c r="E12" s="21"/>
    </row>
    <row r="13" spans="4:5" ht="15">
      <c r="D13" s="21"/>
      <c r="E13" s="21"/>
    </row>
    <row r="14" spans="4:5" ht="15">
      <c r="D14" s="21"/>
      <c r="E14" s="21"/>
    </row>
    <row r="15" spans="4:5" ht="15">
      <c r="D15" s="21"/>
      <c r="E15" s="21"/>
    </row>
  </sheetData>
  <sheetProtection/>
  <mergeCells count="8">
    <mergeCell ref="A7:C7"/>
    <mergeCell ref="A11:B11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C13" sqref="C13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3"/>
      <c r="B1" s="33"/>
      <c r="C1" s="2" t="s">
        <v>125</v>
      </c>
    </row>
    <row r="2" spans="1:7" ht="50.25" customHeight="1">
      <c r="A2" s="34" t="s">
        <v>25</v>
      </c>
      <c r="B2" s="34"/>
      <c r="C2" s="10">
        <v>11380521.43</v>
      </c>
      <c r="E2" s="12"/>
      <c r="F2" s="14"/>
      <c r="G2" s="14"/>
    </row>
    <row r="3" spans="1:3" ht="49.5" customHeight="1">
      <c r="A3" s="34" t="s">
        <v>126</v>
      </c>
      <c r="B3" s="34"/>
      <c r="C3" s="10">
        <v>3341960.8099999996</v>
      </c>
    </row>
    <row r="4" spans="1:9" ht="29.25" customHeight="1">
      <c r="A4" s="34" t="s">
        <v>127</v>
      </c>
      <c r="B4" s="34"/>
      <c r="C4" s="11">
        <v>661444.0599999999</v>
      </c>
      <c r="I4" s="25"/>
    </row>
    <row r="5" spans="1:9" ht="29.25" customHeight="1">
      <c r="A5" s="34" t="s">
        <v>128</v>
      </c>
      <c r="B5" s="34"/>
      <c r="C5" s="11">
        <v>987339.8599999999</v>
      </c>
      <c r="I5" s="25"/>
    </row>
    <row r="6" spans="1:9" ht="30" customHeight="1">
      <c r="A6" s="34" t="s">
        <v>43</v>
      </c>
      <c r="B6" s="34"/>
      <c r="C6" s="10">
        <f>C3+C4+C5</f>
        <v>4990744.7299999995</v>
      </c>
      <c r="I6" s="25"/>
    </row>
    <row r="7" spans="1:9" ht="30" customHeight="1">
      <c r="A7" s="32" t="s">
        <v>9</v>
      </c>
      <c r="B7" s="32"/>
      <c r="C7" s="32"/>
      <c r="G7" s="25"/>
      <c r="H7" s="25"/>
      <c r="I7" s="25"/>
    </row>
    <row r="8" spans="1:9" ht="15.75">
      <c r="A8" s="3" t="s">
        <v>0</v>
      </c>
      <c r="B8" s="3" t="s">
        <v>3</v>
      </c>
      <c r="C8" s="3" t="s">
        <v>1</v>
      </c>
      <c r="D8" s="21"/>
      <c r="E8" s="21"/>
      <c r="G8" s="25"/>
      <c r="H8" s="25"/>
      <c r="I8" s="25"/>
    </row>
    <row r="9" spans="1:8" ht="31.5">
      <c r="A9" s="19">
        <v>42801</v>
      </c>
      <c r="B9" s="20">
        <v>759530</v>
      </c>
      <c r="C9" s="16" t="s">
        <v>123</v>
      </c>
      <c r="D9" s="21"/>
      <c r="F9" s="25"/>
      <c r="G9" s="25"/>
      <c r="H9" s="25"/>
    </row>
    <row r="10" spans="1:8" ht="47.25">
      <c r="A10" s="19">
        <v>42807</v>
      </c>
      <c r="B10" s="20">
        <v>28000</v>
      </c>
      <c r="C10" s="16" t="s">
        <v>72</v>
      </c>
      <c r="D10" s="21"/>
      <c r="F10" s="25"/>
      <c r="G10" s="25"/>
      <c r="H10" s="25"/>
    </row>
    <row r="11" spans="1:9" ht="31.5">
      <c r="A11" s="19">
        <v>42808</v>
      </c>
      <c r="B11" s="20">
        <v>408950</v>
      </c>
      <c r="C11" s="16" t="s">
        <v>124</v>
      </c>
      <c r="D11" s="21"/>
      <c r="E11" s="21"/>
      <c r="G11" s="25"/>
      <c r="H11" s="25"/>
      <c r="I11" s="25"/>
    </row>
    <row r="12" spans="1:9" ht="47.25">
      <c r="A12" s="7" t="s">
        <v>2</v>
      </c>
      <c r="B12" s="8">
        <f>SUM(B9:B11)</f>
        <v>1196480</v>
      </c>
      <c r="C12" s="7"/>
      <c r="D12" s="21"/>
      <c r="E12" s="21"/>
      <c r="G12" s="25"/>
      <c r="H12" s="25"/>
      <c r="I12" s="25"/>
    </row>
    <row r="13" spans="1:9" ht="15.75">
      <c r="A13" s="30" t="s">
        <v>129</v>
      </c>
      <c r="B13" s="31"/>
      <c r="C13" s="8">
        <f>C6-B12</f>
        <v>3794264.7299999995</v>
      </c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4:9" ht="15.75">
      <c r="D17" s="21"/>
      <c r="E17" s="21"/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9" ht="15.75">
      <c r="G22" s="25"/>
      <c r="H22" s="25"/>
      <c r="I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  <row r="26" spans="7:8" ht="15.75">
      <c r="G26" s="25"/>
      <c r="H26" s="25"/>
    </row>
  </sheetData>
  <sheetProtection/>
  <mergeCells count="8">
    <mergeCell ref="A7:C7"/>
    <mergeCell ref="A13:B13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4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3"/>
      <c r="B1" s="33"/>
      <c r="C1" s="2" t="s">
        <v>130</v>
      </c>
    </row>
    <row r="2" spans="1:7" ht="50.25" customHeight="1">
      <c r="A2" s="34" t="s">
        <v>25</v>
      </c>
      <c r="B2" s="34"/>
      <c r="C2" s="10">
        <v>12794599.879999999</v>
      </c>
      <c r="E2" s="12"/>
      <c r="F2" s="14"/>
      <c r="G2" s="14"/>
    </row>
    <row r="3" spans="1:3" ht="49.5" customHeight="1">
      <c r="A3" s="34" t="s">
        <v>131</v>
      </c>
      <c r="B3" s="34"/>
      <c r="C3" s="10">
        <v>3794264.7299999995</v>
      </c>
    </row>
    <row r="4" spans="1:9" ht="29.25" customHeight="1">
      <c r="A4" s="34" t="s">
        <v>132</v>
      </c>
      <c r="B4" s="34"/>
      <c r="C4" s="11">
        <v>556678.79</v>
      </c>
      <c r="I4" s="25"/>
    </row>
    <row r="5" spans="1:9" ht="29.25" customHeight="1">
      <c r="A5" s="34" t="s">
        <v>133</v>
      </c>
      <c r="B5" s="34"/>
      <c r="C5" s="11">
        <v>857399.6599999998</v>
      </c>
      <c r="I5" s="25"/>
    </row>
    <row r="6" spans="1:10" ht="30" customHeight="1">
      <c r="A6" s="34" t="s">
        <v>50</v>
      </c>
      <c r="B6" s="34"/>
      <c r="C6" s="10">
        <f>C3+C4+C5</f>
        <v>5208343.18</v>
      </c>
      <c r="J6" s="26"/>
    </row>
    <row r="7" spans="1:7" ht="30" customHeight="1">
      <c r="A7" s="32" t="s">
        <v>9</v>
      </c>
      <c r="B7" s="32"/>
      <c r="C7" s="32"/>
      <c r="G7" s="25"/>
    </row>
    <row r="8" spans="1:9" ht="15.75">
      <c r="A8" s="3" t="s">
        <v>0</v>
      </c>
      <c r="B8" s="3" t="s">
        <v>3</v>
      </c>
      <c r="C8" s="3" t="s">
        <v>1</v>
      </c>
      <c r="D8" s="21"/>
      <c r="E8" s="21"/>
      <c r="G8" s="25"/>
      <c r="H8" s="25"/>
      <c r="I8" s="25"/>
    </row>
    <row r="9" spans="1:8" ht="110.25">
      <c r="A9" s="19">
        <v>42831</v>
      </c>
      <c r="B9" s="20">
        <v>12000</v>
      </c>
      <c r="C9" s="16" t="s">
        <v>136</v>
      </c>
      <c r="D9" s="21"/>
      <c r="F9" s="25"/>
      <c r="G9" s="25"/>
      <c r="H9" s="25"/>
    </row>
    <row r="10" spans="1:8" ht="31.5">
      <c r="A10" s="19">
        <v>42835</v>
      </c>
      <c r="B10" s="20">
        <v>562250</v>
      </c>
      <c r="C10" s="16" t="s">
        <v>135</v>
      </c>
      <c r="D10" s="21"/>
      <c r="F10" s="25"/>
      <c r="G10" s="25"/>
      <c r="H10" s="25"/>
    </row>
    <row r="11" spans="1:9" ht="47.25">
      <c r="A11" s="7" t="s">
        <v>2</v>
      </c>
      <c r="B11" s="8">
        <f>SUM(B9:B10)</f>
        <v>574250</v>
      </c>
      <c r="C11" s="7"/>
      <c r="D11" s="21"/>
      <c r="E11" s="21"/>
      <c r="G11" s="25"/>
      <c r="H11" s="25"/>
      <c r="I11" s="25"/>
    </row>
    <row r="12" spans="1:9" ht="15.75">
      <c r="A12" s="30" t="s">
        <v>134</v>
      </c>
      <c r="B12" s="31"/>
      <c r="C12" s="8">
        <f>C6-B11</f>
        <v>4634093.18</v>
      </c>
      <c r="D12" s="21"/>
      <c r="E12" s="21"/>
      <c r="G12" s="25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8">
    <mergeCell ref="A7:C7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9" sqref="C9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4.87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2.25" customHeight="1">
      <c r="A1" s="33"/>
      <c r="B1" s="33"/>
      <c r="C1" s="2" t="s">
        <v>5</v>
      </c>
    </row>
    <row r="2" spans="1:7" ht="50.25" customHeight="1">
      <c r="A2" s="34" t="s">
        <v>14</v>
      </c>
      <c r="B2" s="34"/>
      <c r="C2" s="10">
        <v>587127.52</v>
      </c>
      <c r="E2" s="12"/>
      <c r="F2" s="14"/>
      <c r="G2" s="14"/>
    </row>
    <row r="3" spans="1:3" ht="49.5" customHeight="1">
      <c r="A3" s="34" t="s">
        <v>11</v>
      </c>
      <c r="B3" s="34"/>
      <c r="C3" s="11">
        <v>265394.57</v>
      </c>
    </row>
    <row r="4" spans="1:3" ht="36" customHeight="1">
      <c r="A4" s="34" t="s">
        <v>12</v>
      </c>
      <c r="B4" s="34"/>
      <c r="C4" s="11">
        <v>151732.95</v>
      </c>
    </row>
    <row r="5" spans="1:3" ht="30" customHeight="1">
      <c r="A5" s="34" t="s">
        <v>13</v>
      </c>
      <c r="B5" s="34"/>
      <c r="C5" s="10">
        <f>C3+C4</f>
        <v>417127.52</v>
      </c>
    </row>
    <row r="6" spans="1:3" ht="30" customHeight="1">
      <c r="A6" s="32" t="s">
        <v>9</v>
      </c>
      <c r="B6" s="32"/>
      <c r="C6" s="32"/>
    </row>
    <row r="7" spans="1:3" ht="15.75">
      <c r="A7" s="3" t="s">
        <v>0</v>
      </c>
      <c r="B7" s="3" t="s">
        <v>3</v>
      </c>
      <c r="C7" s="3" t="s">
        <v>1</v>
      </c>
    </row>
    <row r="8" spans="1:3" ht="30.75">
      <c r="A8" s="13">
        <v>42331</v>
      </c>
      <c r="B8" s="8">
        <v>94308</v>
      </c>
      <c r="C8" s="6" t="s">
        <v>17</v>
      </c>
    </row>
    <row r="9" spans="1:3" ht="30.75">
      <c r="A9" s="13">
        <v>42334</v>
      </c>
      <c r="B9" s="8">
        <v>77964</v>
      </c>
      <c r="C9" s="6" t="s">
        <v>18</v>
      </c>
    </row>
    <row r="10" spans="1:3" ht="45.75">
      <c r="A10" s="13">
        <v>42334</v>
      </c>
      <c r="B10" s="8">
        <v>76683</v>
      </c>
      <c r="C10" s="6" t="s">
        <v>19</v>
      </c>
    </row>
    <row r="11" spans="1:3" ht="47.25">
      <c r="A11" s="7" t="s">
        <v>2</v>
      </c>
      <c r="B11" s="8">
        <f>SUM(B8:B10)</f>
        <v>248955</v>
      </c>
      <c r="C11" s="9"/>
    </row>
    <row r="12" spans="1:3" ht="30.75" customHeight="1">
      <c r="A12" s="30" t="s">
        <v>15</v>
      </c>
      <c r="B12" s="31"/>
      <c r="C12" s="8">
        <f>C5-B11</f>
        <v>168172.52000000002</v>
      </c>
    </row>
  </sheetData>
  <sheetProtection/>
  <mergeCells count="7">
    <mergeCell ref="A12:B12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C11" sqref="C11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3"/>
      <c r="B1" s="33"/>
      <c r="C1" s="2" t="s">
        <v>137</v>
      </c>
    </row>
    <row r="2" spans="1:7" ht="36.75" customHeight="1">
      <c r="A2" s="34" t="s">
        <v>25</v>
      </c>
      <c r="B2" s="34"/>
      <c r="C2" s="10">
        <v>14459037.966</v>
      </c>
      <c r="E2" s="12"/>
      <c r="F2" s="14"/>
      <c r="G2" s="14"/>
    </row>
    <row r="3" spans="1:3" ht="41.25" customHeight="1">
      <c r="A3" s="34" t="s">
        <v>138</v>
      </c>
      <c r="B3" s="34"/>
      <c r="C3" s="10">
        <v>4634093.18</v>
      </c>
    </row>
    <row r="4" spans="1:9" ht="29.25" customHeight="1">
      <c r="A4" s="34" t="s">
        <v>139</v>
      </c>
      <c r="B4" s="34"/>
      <c r="C4" s="11">
        <v>641958.4359999999</v>
      </c>
      <c r="I4" s="25"/>
    </row>
    <row r="5" spans="1:9" ht="29.25" customHeight="1">
      <c r="A5" s="34" t="s">
        <v>140</v>
      </c>
      <c r="B5" s="34"/>
      <c r="C5" s="11">
        <v>1022479.65</v>
      </c>
      <c r="I5" s="25"/>
    </row>
    <row r="6" spans="1:10" ht="30" customHeight="1">
      <c r="A6" s="34" t="s">
        <v>57</v>
      </c>
      <c r="B6" s="34"/>
      <c r="C6" s="10">
        <f>C3+C4+C5</f>
        <v>6298531.266</v>
      </c>
      <c r="J6" s="26"/>
    </row>
    <row r="7" spans="1:7" ht="30" customHeight="1">
      <c r="A7" s="32" t="s">
        <v>9</v>
      </c>
      <c r="B7" s="32"/>
      <c r="C7" s="32"/>
      <c r="G7" s="25"/>
    </row>
    <row r="8" spans="1:9" ht="15.75">
      <c r="A8" s="3" t="s">
        <v>0</v>
      </c>
      <c r="B8" s="3" t="s">
        <v>3</v>
      </c>
      <c r="C8" s="3" t="s">
        <v>1</v>
      </c>
      <c r="D8" s="21"/>
      <c r="E8" s="21"/>
      <c r="G8" s="25"/>
      <c r="H8" s="25"/>
      <c r="I8" s="25"/>
    </row>
    <row r="9" spans="1:8" ht="31.5">
      <c r="A9" s="19">
        <v>42884</v>
      </c>
      <c r="B9" s="20">
        <v>34892</v>
      </c>
      <c r="C9" s="16" t="s">
        <v>141</v>
      </c>
      <c r="D9" s="21"/>
      <c r="F9" s="25"/>
      <c r="G9" s="25"/>
      <c r="H9" s="25"/>
    </row>
    <row r="10" spans="1:9" ht="47.25">
      <c r="A10" s="7" t="s">
        <v>2</v>
      </c>
      <c r="B10" s="8">
        <f>SUM(B9:B9)</f>
        <v>34892</v>
      </c>
      <c r="C10" s="7"/>
      <c r="D10" s="21"/>
      <c r="E10" s="21"/>
      <c r="G10" s="25"/>
      <c r="H10" s="25"/>
      <c r="I10" s="25"/>
    </row>
    <row r="11" spans="1:9" ht="15.75">
      <c r="A11" s="30" t="s">
        <v>142</v>
      </c>
      <c r="B11" s="31"/>
      <c r="C11" s="8">
        <f>C6-B10</f>
        <v>6263639.266</v>
      </c>
      <c r="D11" s="21"/>
      <c r="E11" s="21"/>
      <c r="G11" s="25"/>
      <c r="H11" s="25"/>
      <c r="I11" s="25"/>
    </row>
    <row r="12" spans="4:9" ht="15.75">
      <c r="D12" s="21"/>
      <c r="E12" s="21"/>
      <c r="G12" s="25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7:9" ht="15.75"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8" ht="15.75">
      <c r="G21" s="25"/>
      <c r="H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</sheetData>
  <sheetProtection/>
  <mergeCells count="8">
    <mergeCell ref="A7:C7"/>
    <mergeCell ref="A11:B11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2" sqref="C1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3"/>
      <c r="B1" s="33"/>
      <c r="C1" s="2" t="s">
        <v>143</v>
      </c>
    </row>
    <row r="2" spans="1:7" ht="36.75" customHeight="1">
      <c r="A2" s="34" t="s">
        <v>25</v>
      </c>
      <c r="B2" s="34"/>
      <c r="C2" s="10">
        <v>16087202.015999999</v>
      </c>
      <c r="E2" s="12"/>
      <c r="F2" s="14"/>
      <c r="G2" s="14"/>
    </row>
    <row r="3" spans="1:3" ht="41.25" customHeight="1">
      <c r="A3" s="34" t="s">
        <v>144</v>
      </c>
      <c r="B3" s="34"/>
      <c r="C3" s="10">
        <v>6263639.266</v>
      </c>
    </row>
    <row r="4" spans="1:9" ht="29.25" customHeight="1">
      <c r="A4" s="34" t="s">
        <v>145</v>
      </c>
      <c r="B4" s="34"/>
      <c r="C4" s="11">
        <f>620650.24-26985.88</f>
        <v>593664.36</v>
      </c>
      <c r="I4" s="25"/>
    </row>
    <row r="5" spans="1:9" ht="29.25" customHeight="1">
      <c r="A5" s="34" t="s">
        <v>146</v>
      </c>
      <c r="B5" s="34"/>
      <c r="C5" s="11">
        <f>1007513.81-(10720+18700)</f>
        <v>978093.81</v>
      </c>
      <c r="I5" s="25"/>
    </row>
    <row r="6" spans="1:9" ht="21.75" customHeight="1">
      <c r="A6" s="34" t="s">
        <v>149</v>
      </c>
      <c r="B6" s="34"/>
      <c r="C6" s="11">
        <f>10720+18700+26985.88</f>
        <v>56405.880000000005</v>
      </c>
      <c r="I6" s="25"/>
    </row>
    <row r="7" spans="1:10" ht="30" customHeight="1">
      <c r="A7" s="34" t="s">
        <v>63</v>
      </c>
      <c r="B7" s="34"/>
      <c r="C7" s="10">
        <f>C3+C4+C5+C6</f>
        <v>7891803.316000001</v>
      </c>
      <c r="J7" s="26"/>
    </row>
    <row r="8" spans="1:7" ht="30" customHeight="1">
      <c r="A8" s="32" t="s">
        <v>9</v>
      </c>
      <c r="B8" s="32"/>
      <c r="C8" s="32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1.5">
      <c r="A10" s="27">
        <v>42909</v>
      </c>
      <c r="B10" s="28">
        <v>633500</v>
      </c>
      <c r="C10" s="16" t="s">
        <v>148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633500</v>
      </c>
      <c r="C11" s="7"/>
      <c r="D11" s="21"/>
      <c r="E11" s="21"/>
      <c r="G11" s="25"/>
      <c r="H11" s="25"/>
      <c r="I11" s="25"/>
    </row>
    <row r="12" spans="1:9" ht="15.75">
      <c r="A12" s="30" t="s">
        <v>147</v>
      </c>
      <c r="B12" s="31"/>
      <c r="C12" s="8">
        <f>C7-B11</f>
        <v>7258303.316000001</v>
      </c>
      <c r="D12" s="21"/>
      <c r="E12" s="21"/>
      <c r="G12" s="25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1:B1"/>
    <mergeCell ref="A6:B6"/>
    <mergeCell ref="A8:C8"/>
    <mergeCell ref="A12:B12"/>
    <mergeCell ref="A2:B2"/>
    <mergeCell ref="A3:B3"/>
    <mergeCell ref="A4:B4"/>
    <mergeCell ref="A5:B5"/>
    <mergeCell ref="A7:B7"/>
  </mergeCell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0" sqref="A10: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3"/>
      <c r="B1" s="33"/>
      <c r="C1" s="2" t="s">
        <v>150</v>
      </c>
    </row>
    <row r="2" spans="1:7" ht="36.75" customHeight="1">
      <c r="A2" s="34" t="s">
        <v>25</v>
      </c>
      <c r="B2" s="34"/>
      <c r="C2" s="10">
        <v>17726933.015999995</v>
      </c>
      <c r="E2" s="12"/>
      <c r="F2" s="14"/>
      <c r="G2" s="14"/>
    </row>
    <row r="3" spans="1:3" ht="41.25" customHeight="1">
      <c r="A3" s="34" t="s">
        <v>151</v>
      </c>
      <c r="B3" s="34"/>
      <c r="C3" s="10">
        <v>7258303.316000001</v>
      </c>
    </row>
    <row r="4" spans="1:9" ht="29.25" customHeight="1">
      <c r="A4" s="34" t="s">
        <v>152</v>
      </c>
      <c r="B4" s="34"/>
      <c r="C4" s="11">
        <f>704092.58-C6</f>
        <v>595085.9299999999</v>
      </c>
      <c r="I4" s="25"/>
    </row>
    <row r="5" spans="1:9" ht="29.25" customHeight="1">
      <c r="A5" s="34" t="s">
        <v>153</v>
      </c>
      <c r="B5" s="34"/>
      <c r="C5" s="11">
        <v>935638.42</v>
      </c>
      <c r="I5" s="25"/>
    </row>
    <row r="6" spans="1:9" ht="21.75" customHeight="1">
      <c r="A6" s="34" t="s">
        <v>154</v>
      </c>
      <c r="B6" s="34"/>
      <c r="C6" s="11">
        <v>109006.65</v>
      </c>
      <c r="I6" s="25"/>
    </row>
    <row r="7" spans="1:10" ht="30" customHeight="1">
      <c r="A7" s="34" t="s">
        <v>69</v>
      </c>
      <c r="B7" s="34"/>
      <c r="C7" s="10">
        <f>C3+C4+C5+C6</f>
        <v>8898034.316000002</v>
      </c>
      <c r="J7" s="26"/>
    </row>
    <row r="8" spans="1:7" ht="30" customHeight="1">
      <c r="A8" s="32" t="s">
        <v>9</v>
      </c>
      <c r="B8" s="32"/>
      <c r="C8" s="32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0.75">
      <c r="A10" s="27"/>
      <c r="B10" s="28">
        <v>0</v>
      </c>
      <c r="C10" s="6" t="s">
        <v>156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0</v>
      </c>
      <c r="C11" s="7"/>
      <c r="D11" s="21"/>
      <c r="E11" s="21"/>
      <c r="G11" s="25"/>
      <c r="H11" s="25"/>
      <c r="I11" s="25"/>
    </row>
    <row r="12" spans="1:9" ht="15.75">
      <c r="A12" s="30" t="s">
        <v>155</v>
      </c>
      <c r="B12" s="31"/>
      <c r="C12" s="8">
        <f>C7-B11</f>
        <v>8898034.316000002</v>
      </c>
      <c r="D12" s="21"/>
      <c r="E12" s="21"/>
      <c r="G12" s="25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3"/>
      <c r="B1" s="33"/>
      <c r="C1" s="2" t="s">
        <v>157</v>
      </c>
    </row>
    <row r="2" spans="1:7" ht="36.75" customHeight="1">
      <c r="A2" s="34" t="s">
        <v>25</v>
      </c>
      <c r="B2" s="34"/>
      <c r="C2" s="10">
        <v>19160692.036</v>
      </c>
      <c r="E2" s="12"/>
      <c r="F2" s="14"/>
      <c r="G2" s="14"/>
    </row>
    <row r="3" spans="1:3" ht="41.25" customHeight="1">
      <c r="A3" s="34" t="s">
        <v>158</v>
      </c>
      <c r="B3" s="34"/>
      <c r="C3" s="10">
        <v>8898034.316000002</v>
      </c>
    </row>
    <row r="4" spans="1:9" ht="29.25" customHeight="1">
      <c r="A4" s="34" t="s">
        <v>159</v>
      </c>
      <c r="B4" s="34"/>
      <c r="C4" s="11">
        <v>518660.12</v>
      </c>
      <c r="I4" s="25"/>
    </row>
    <row r="5" spans="1:9" ht="29.25" customHeight="1">
      <c r="A5" s="34" t="s">
        <v>160</v>
      </c>
      <c r="B5" s="34"/>
      <c r="C5" s="11">
        <v>915098.8999999997</v>
      </c>
      <c r="I5" s="25"/>
    </row>
    <row r="6" spans="1:9" ht="21.75" customHeight="1">
      <c r="A6" s="34" t="s">
        <v>154</v>
      </c>
      <c r="B6" s="34"/>
      <c r="C6" s="11">
        <v>0</v>
      </c>
      <c r="I6" s="25"/>
    </row>
    <row r="7" spans="1:10" ht="30" customHeight="1">
      <c r="A7" s="34" t="s">
        <v>78</v>
      </c>
      <c r="B7" s="34"/>
      <c r="C7" s="10">
        <f>C3+C4+C5+C6</f>
        <v>10331793.336000001</v>
      </c>
      <c r="J7" s="26"/>
    </row>
    <row r="8" spans="1:7" ht="30" customHeight="1">
      <c r="A8" s="32" t="s">
        <v>9</v>
      </c>
      <c r="B8" s="32"/>
      <c r="C8" s="32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0.75">
      <c r="A10" s="27"/>
      <c r="B10" s="28">
        <v>0</v>
      </c>
      <c r="C10" s="6" t="s">
        <v>161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0</v>
      </c>
      <c r="C11" s="7"/>
      <c r="D11" s="21"/>
      <c r="E11" s="21"/>
      <c r="G11" s="25"/>
      <c r="H11" s="25"/>
      <c r="I11" s="25"/>
    </row>
    <row r="12" spans="1:9" ht="15.75">
      <c r="A12" s="30" t="s">
        <v>162</v>
      </c>
      <c r="B12" s="31"/>
      <c r="C12" s="8">
        <f>C7-B11</f>
        <v>10331793.336000001</v>
      </c>
      <c r="D12" s="21"/>
      <c r="E12" s="21"/>
      <c r="G12" s="25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C13" sqref="C13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3"/>
      <c r="B1" s="33"/>
      <c r="C1" s="2" t="s">
        <v>163</v>
      </c>
    </row>
    <row r="2" spans="1:7" ht="36.75" customHeight="1">
      <c r="A2" s="34" t="s">
        <v>25</v>
      </c>
      <c r="B2" s="34"/>
      <c r="C2" s="10">
        <v>20446758.156</v>
      </c>
      <c r="E2" s="12"/>
      <c r="F2" s="14"/>
      <c r="G2" s="14"/>
    </row>
    <row r="3" spans="1:3" ht="41.25" customHeight="1">
      <c r="A3" s="34" t="s">
        <v>164</v>
      </c>
      <c r="B3" s="34"/>
      <c r="C3" s="10">
        <v>10331793.336000001</v>
      </c>
    </row>
    <row r="4" spans="1:9" ht="29.25" customHeight="1">
      <c r="A4" s="34" t="s">
        <v>165</v>
      </c>
      <c r="B4" s="34"/>
      <c r="C4" s="11">
        <v>456031.18</v>
      </c>
      <c r="I4" s="25"/>
    </row>
    <row r="5" spans="1:9" ht="29.25" customHeight="1">
      <c r="A5" s="34" t="s">
        <v>166</v>
      </c>
      <c r="B5" s="34"/>
      <c r="C5" s="11">
        <v>830173.6400000001</v>
      </c>
      <c r="I5" s="25"/>
    </row>
    <row r="6" spans="1:9" ht="21.75" customHeight="1">
      <c r="A6" s="34" t="s">
        <v>154</v>
      </c>
      <c r="B6" s="34"/>
      <c r="C6" s="11">
        <v>0</v>
      </c>
      <c r="I6" s="25"/>
    </row>
    <row r="7" spans="1:10" ht="30" customHeight="1">
      <c r="A7" s="34" t="s">
        <v>85</v>
      </c>
      <c r="B7" s="34"/>
      <c r="C7" s="10">
        <f>C3+C4+C5+C6</f>
        <v>11617998.156000001</v>
      </c>
      <c r="J7" s="26"/>
    </row>
    <row r="8" spans="1:7" ht="30" customHeight="1">
      <c r="A8" s="32" t="s">
        <v>9</v>
      </c>
      <c r="B8" s="32"/>
      <c r="C8" s="32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9" ht="31.5">
      <c r="A10" s="29">
        <v>42986</v>
      </c>
      <c r="B10" s="28">
        <v>510592</v>
      </c>
      <c r="C10" s="16" t="s">
        <v>168</v>
      </c>
      <c r="D10" s="21"/>
      <c r="E10" s="21"/>
      <c r="G10" s="25"/>
      <c r="H10" s="25"/>
      <c r="I10" s="25"/>
    </row>
    <row r="11" spans="1:8" ht="31.5">
      <c r="A11" s="29">
        <v>42986</v>
      </c>
      <c r="B11" s="28">
        <f>49500+30000+453200</f>
        <v>532700</v>
      </c>
      <c r="C11" s="16" t="s">
        <v>169</v>
      </c>
      <c r="D11" s="21"/>
      <c r="F11" s="25"/>
      <c r="G11" s="25"/>
      <c r="H11" s="25"/>
    </row>
    <row r="12" spans="1:9" ht="47.25">
      <c r="A12" s="7" t="s">
        <v>2</v>
      </c>
      <c r="B12" s="8">
        <f>SUM(B10:B11)</f>
        <v>1043292</v>
      </c>
      <c r="C12" s="7"/>
      <c r="D12" s="21"/>
      <c r="E12" s="21"/>
      <c r="H12" s="25"/>
      <c r="I12" s="25"/>
    </row>
    <row r="13" spans="1:9" ht="15.75">
      <c r="A13" s="30" t="s">
        <v>167</v>
      </c>
      <c r="B13" s="31"/>
      <c r="C13" s="8">
        <f>C7-B12</f>
        <v>10574706.156000001</v>
      </c>
      <c r="D13" s="21"/>
      <c r="E13" s="21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4:9" ht="15.75">
      <c r="D17" s="21"/>
      <c r="E17" s="21"/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9" ht="15.75">
      <c r="G22" s="25"/>
      <c r="H22" s="25"/>
      <c r="I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  <row r="26" spans="7:8" ht="15.75">
      <c r="G26" s="25"/>
      <c r="H26" s="25"/>
    </row>
  </sheetData>
  <sheetProtection/>
  <mergeCells count="9">
    <mergeCell ref="A7:B7"/>
    <mergeCell ref="A8:C8"/>
    <mergeCell ref="A13:B13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8" sqref="C8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4.87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72" customHeight="1">
      <c r="A1" s="33"/>
      <c r="B1" s="33"/>
      <c r="C1" s="2" t="s">
        <v>31</v>
      </c>
    </row>
    <row r="2" spans="1:7" ht="50.25" customHeight="1">
      <c r="A2" s="34" t="s">
        <v>14</v>
      </c>
      <c r="B2" s="34"/>
      <c r="C2" s="10">
        <v>794655.36</v>
      </c>
      <c r="E2" s="12"/>
      <c r="F2" s="14"/>
      <c r="G2" s="14"/>
    </row>
    <row r="3" spans="1:3" ht="49.5" customHeight="1">
      <c r="A3" s="34" t="s">
        <v>22</v>
      </c>
      <c r="B3" s="34"/>
      <c r="C3" s="11">
        <v>168172.52000000002</v>
      </c>
    </row>
    <row r="4" spans="1:3" ht="36" customHeight="1">
      <c r="A4" s="34" t="s">
        <v>23</v>
      </c>
      <c r="B4" s="34"/>
      <c r="C4" s="11">
        <v>207527.84</v>
      </c>
    </row>
    <row r="5" spans="1:3" ht="30" customHeight="1">
      <c r="A5" s="34" t="s">
        <v>24</v>
      </c>
      <c r="B5" s="34"/>
      <c r="C5" s="10">
        <f>C3+C4</f>
        <v>375700.36</v>
      </c>
    </row>
    <row r="6" spans="1:3" ht="30" customHeight="1">
      <c r="A6" s="32" t="s">
        <v>9</v>
      </c>
      <c r="B6" s="32"/>
      <c r="C6" s="32"/>
    </row>
    <row r="7" spans="1:3" ht="15.75">
      <c r="A7" s="3" t="s">
        <v>0</v>
      </c>
      <c r="B7" s="3" t="s">
        <v>3</v>
      </c>
      <c r="C7" s="3" t="s">
        <v>1</v>
      </c>
    </row>
    <row r="8" spans="1:3" ht="30.75">
      <c r="A8" s="13">
        <v>42362</v>
      </c>
      <c r="B8" s="8">
        <v>46820</v>
      </c>
      <c r="C8" s="6" t="s">
        <v>20</v>
      </c>
    </row>
    <row r="9" spans="1:3" ht="30.75">
      <c r="A9" s="13">
        <v>42363</v>
      </c>
      <c r="B9" s="8">
        <v>103170</v>
      </c>
      <c r="C9" s="6" t="s">
        <v>18</v>
      </c>
    </row>
    <row r="10" spans="1:3" ht="47.25">
      <c r="A10" s="7" t="s">
        <v>2</v>
      </c>
      <c r="B10" s="8">
        <f>SUM(B8:B9)</f>
        <v>149990</v>
      </c>
      <c r="C10" s="9"/>
    </row>
    <row r="11" spans="1:3" ht="30.75" customHeight="1">
      <c r="A11" s="30" t="s">
        <v>21</v>
      </c>
      <c r="B11" s="31"/>
      <c r="C11" s="8">
        <f>C5-B10</f>
        <v>225710.36</v>
      </c>
    </row>
  </sheetData>
  <sheetProtection/>
  <mergeCells count="7">
    <mergeCell ref="A11:B11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8" sqref="C8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4.87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2.25" customHeight="1">
      <c r="A1" s="33"/>
      <c r="B1" s="33"/>
      <c r="C1" s="2" t="s">
        <v>30</v>
      </c>
    </row>
    <row r="2" spans="1:7" ht="50.25" customHeight="1">
      <c r="A2" s="34" t="s">
        <v>25</v>
      </c>
      <c r="B2" s="34"/>
      <c r="C2" s="10">
        <v>974502.49</v>
      </c>
      <c r="E2" s="12"/>
      <c r="F2" s="14"/>
      <c r="G2" s="14"/>
    </row>
    <row r="3" spans="1:3" ht="49.5" customHeight="1">
      <c r="A3" s="34" t="s">
        <v>26</v>
      </c>
      <c r="B3" s="34"/>
      <c r="C3" s="11">
        <v>225710.36</v>
      </c>
    </row>
    <row r="4" spans="1:3" ht="36" customHeight="1">
      <c r="A4" s="34" t="s">
        <v>27</v>
      </c>
      <c r="B4" s="34"/>
      <c r="C4" s="11">
        <v>179847.13</v>
      </c>
    </row>
    <row r="5" spans="1:3" ht="30" customHeight="1">
      <c r="A5" s="34" t="s">
        <v>28</v>
      </c>
      <c r="B5" s="34"/>
      <c r="C5" s="10">
        <f>C3+C4</f>
        <v>405557.49</v>
      </c>
    </row>
    <row r="6" spans="1:3" ht="30" customHeight="1">
      <c r="A6" s="32" t="s">
        <v>9</v>
      </c>
      <c r="B6" s="32"/>
      <c r="C6" s="32"/>
    </row>
    <row r="7" spans="1:3" ht="15.75">
      <c r="A7" s="3" t="s">
        <v>0</v>
      </c>
      <c r="B7" s="3" t="s">
        <v>3</v>
      </c>
      <c r="C7" s="3" t="s">
        <v>1</v>
      </c>
    </row>
    <row r="8" spans="1:3" ht="30.75">
      <c r="A8" s="13"/>
      <c r="B8" s="8"/>
      <c r="C8" s="6" t="s">
        <v>29</v>
      </c>
    </row>
    <row r="9" spans="1:3" ht="47.25">
      <c r="A9" s="7" t="s">
        <v>2</v>
      </c>
      <c r="B9" s="8">
        <f>SUM(B8:B8)</f>
        <v>0</v>
      </c>
      <c r="C9" s="9"/>
    </row>
    <row r="10" spans="1:3" ht="30.75" customHeight="1">
      <c r="A10" s="30" t="s">
        <v>38</v>
      </c>
      <c r="B10" s="31"/>
      <c r="C10" s="8">
        <f>C5-B9</f>
        <v>405557.49</v>
      </c>
    </row>
  </sheetData>
  <sheetProtection/>
  <mergeCells count="7">
    <mergeCell ref="A10:B10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3"/>
      <c r="B1" s="33"/>
      <c r="C1" s="2" t="s">
        <v>32</v>
      </c>
    </row>
    <row r="2" spans="1:7" ht="50.25" customHeight="1">
      <c r="A2" s="34" t="s">
        <v>25</v>
      </c>
      <c r="B2" s="34"/>
      <c r="C2" s="10">
        <v>1161594.04</v>
      </c>
      <c r="E2" s="12"/>
      <c r="F2" s="14"/>
      <c r="G2" s="14"/>
    </row>
    <row r="3" spans="1:3" ht="49.5" customHeight="1">
      <c r="A3" s="34" t="s">
        <v>33</v>
      </c>
      <c r="B3" s="34"/>
      <c r="C3" s="11">
        <v>405557.49</v>
      </c>
    </row>
    <row r="4" spans="1:3" ht="36" customHeight="1">
      <c r="A4" s="34" t="s">
        <v>34</v>
      </c>
      <c r="B4" s="34"/>
      <c r="C4" s="11">
        <v>187091.55000000002</v>
      </c>
    </row>
    <row r="5" spans="1:3" ht="30" customHeight="1">
      <c r="A5" s="34" t="s">
        <v>35</v>
      </c>
      <c r="B5" s="34"/>
      <c r="C5" s="10">
        <f>C3+C4</f>
        <v>592649.04</v>
      </c>
    </row>
    <row r="6" spans="1:3" ht="30" customHeight="1">
      <c r="A6" s="32" t="s">
        <v>9</v>
      </c>
      <c r="B6" s="32"/>
      <c r="C6" s="32"/>
    </row>
    <row r="7" spans="1:3" ht="15.75">
      <c r="A7" s="3" t="s">
        <v>0</v>
      </c>
      <c r="B7" s="3" t="s">
        <v>3</v>
      </c>
      <c r="C7" s="3" t="s">
        <v>1</v>
      </c>
    </row>
    <row r="8" spans="1:3" ht="34.5" customHeight="1">
      <c r="A8" s="13"/>
      <c r="B8" s="8"/>
      <c r="C8" s="6" t="s">
        <v>36</v>
      </c>
    </row>
    <row r="9" spans="1:3" ht="47.25">
      <c r="A9" s="7" t="s">
        <v>2</v>
      </c>
      <c r="B9" s="8">
        <f>SUM(B8:B8)</f>
        <v>0</v>
      </c>
      <c r="C9" s="9"/>
    </row>
    <row r="10" spans="1:3" ht="30.75" customHeight="1">
      <c r="A10" s="30" t="s">
        <v>37</v>
      </c>
      <c r="B10" s="31"/>
      <c r="C10" s="8">
        <f>C5-B9</f>
        <v>592649.04</v>
      </c>
    </row>
  </sheetData>
  <sheetProtection/>
  <mergeCells count="7">
    <mergeCell ref="A10:B10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8" sqref="C8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3"/>
      <c r="B1" s="33"/>
      <c r="C1" s="2" t="s">
        <v>39</v>
      </c>
    </row>
    <row r="2" spans="1:7" ht="50.25" customHeight="1">
      <c r="A2" s="34" t="s">
        <v>25</v>
      </c>
      <c r="B2" s="34"/>
      <c r="C2" s="10">
        <v>1376967.9300000002</v>
      </c>
      <c r="E2" s="12"/>
      <c r="F2" s="14"/>
      <c r="G2" s="14"/>
    </row>
    <row r="3" spans="1:3" ht="49.5" customHeight="1">
      <c r="A3" s="34" t="s">
        <v>44</v>
      </c>
      <c r="B3" s="34"/>
      <c r="C3" s="11">
        <v>592649.04</v>
      </c>
    </row>
    <row r="4" spans="1:3" ht="36" customHeight="1">
      <c r="A4" s="34" t="s">
        <v>40</v>
      </c>
      <c r="B4" s="34"/>
      <c r="C4" s="11">
        <v>215373.89</v>
      </c>
    </row>
    <row r="5" spans="1:3" ht="30" customHeight="1">
      <c r="A5" s="34" t="s">
        <v>43</v>
      </c>
      <c r="B5" s="34"/>
      <c r="C5" s="10">
        <f>C3+C4</f>
        <v>808022.93</v>
      </c>
    </row>
    <row r="6" spans="1:3" ht="30" customHeight="1">
      <c r="A6" s="32" t="s">
        <v>9</v>
      </c>
      <c r="B6" s="32"/>
      <c r="C6" s="32"/>
    </row>
    <row r="7" spans="1:3" ht="15.75">
      <c r="A7" s="3" t="s">
        <v>0</v>
      </c>
      <c r="B7" s="3" t="s">
        <v>3</v>
      </c>
      <c r="C7" s="3" t="s">
        <v>1</v>
      </c>
    </row>
    <row r="8" spans="1:3" ht="34.5" customHeight="1">
      <c r="A8" s="13"/>
      <c r="B8" s="8"/>
      <c r="C8" s="6" t="s">
        <v>41</v>
      </c>
    </row>
    <row r="9" spans="1:3" ht="47.25">
      <c r="A9" s="7" t="s">
        <v>2</v>
      </c>
      <c r="B9" s="8">
        <f>SUM(B8:B8)</f>
        <v>0</v>
      </c>
      <c r="C9" s="9"/>
    </row>
    <row r="10" spans="1:3" ht="30.75" customHeight="1">
      <c r="A10" s="30" t="s">
        <v>42</v>
      </c>
      <c r="B10" s="31"/>
      <c r="C10" s="8">
        <f>C5-B9</f>
        <v>808022.93</v>
      </c>
    </row>
  </sheetData>
  <sheetProtection/>
  <mergeCells count="7">
    <mergeCell ref="A10:B10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C9" sqref="C9:C10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3"/>
      <c r="B1" s="33"/>
      <c r="C1" s="2" t="s">
        <v>47</v>
      </c>
    </row>
    <row r="2" spans="1:7" ht="50.25" customHeight="1">
      <c r="A2" s="34" t="s">
        <v>25</v>
      </c>
      <c r="B2" s="34"/>
      <c r="C2" s="10">
        <v>1701134.3599999999</v>
      </c>
      <c r="E2" s="12"/>
      <c r="F2" s="14"/>
      <c r="G2" s="14"/>
    </row>
    <row r="3" spans="1:3" ht="49.5" customHeight="1">
      <c r="A3" s="34" t="s">
        <v>48</v>
      </c>
      <c r="B3" s="34"/>
      <c r="C3" s="11">
        <v>808022.93</v>
      </c>
    </row>
    <row r="4" spans="1:3" ht="36" customHeight="1">
      <c r="A4" s="34" t="s">
        <v>49</v>
      </c>
      <c r="B4" s="34"/>
      <c r="C4" s="11">
        <v>324166.43</v>
      </c>
    </row>
    <row r="5" spans="1:3" ht="30" customHeight="1">
      <c r="A5" s="34" t="s">
        <v>50</v>
      </c>
      <c r="B5" s="34"/>
      <c r="C5" s="10">
        <f>C3+C4</f>
        <v>1132189.36</v>
      </c>
    </row>
    <row r="6" spans="1:3" ht="30" customHeight="1">
      <c r="A6" s="32" t="s">
        <v>9</v>
      </c>
      <c r="B6" s="32"/>
      <c r="C6" s="32"/>
    </row>
    <row r="7" spans="1:3" ht="15.75">
      <c r="A7" s="3" t="s">
        <v>0</v>
      </c>
      <c r="B7" s="3" t="s">
        <v>3</v>
      </c>
      <c r="C7" s="3" t="s">
        <v>1</v>
      </c>
    </row>
    <row r="8" spans="1:3" ht="31.5">
      <c r="A8" s="15">
        <v>42461</v>
      </c>
      <c r="B8" s="16">
        <v>149100</v>
      </c>
      <c r="C8" s="16" t="s">
        <v>19</v>
      </c>
    </row>
    <row r="9" spans="1:3" ht="31.5">
      <c r="A9" s="15">
        <v>42461</v>
      </c>
      <c r="B9" s="16">
        <v>149100</v>
      </c>
      <c r="C9" s="16" t="s">
        <v>45</v>
      </c>
    </row>
    <row r="10" spans="1:3" ht="31.5">
      <c r="A10" s="15">
        <v>42461</v>
      </c>
      <c r="B10" s="16">
        <v>194958</v>
      </c>
      <c r="C10" s="16" t="s">
        <v>46</v>
      </c>
    </row>
    <row r="11" spans="1:3" ht="31.5">
      <c r="A11" s="17">
        <v>42464</v>
      </c>
      <c r="B11" s="18">
        <v>116646</v>
      </c>
      <c r="C11" s="18" t="s">
        <v>17</v>
      </c>
    </row>
    <row r="12" spans="1:3" ht="47.25">
      <c r="A12" s="15">
        <v>42472</v>
      </c>
      <c r="B12" s="16">
        <v>25000</v>
      </c>
      <c r="C12" s="16" t="s">
        <v>52</v>
      </c>
    </row>
    <row r="13" spans="1:3" ht="47.25">
      <c r="A13" s="7" t="s">
        <v>2</v>
      </c>
      <c r="B13" s="8">
        <f>SUM(B8:B12)</f>
        <v>634804</v>
      </c>
      <c r="C13" s="7"/>
    </row>
    <row r="14" spans="1:3" ht="30.75" customHeight="1">
      <c r="A14" s="30" t="s">
        <v>51</v>
      </c>
      <c r="B14" s="31"/>
      <c r="C14" s="8">
        <f>C5-B13</f>
        <v>497385.3600000001</v>
      </c>
    </row>
  </sheetData>
  <sheetProtection/>
  <mergeCells count="7">
    <mergeCell ref="A14:B14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8" sqref="C8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3"/>
      <c r="B1" s="33"/>
      <c r="C1" s="2" t="s">
        <v>53</v>
      </c>
    </row>
    <row r="2" spans="1:7" ht="50.25" customHeight="1">
      <c r="A2" s="34" t="s">
        <v>25</v>
      </c>
      <c r="B2" s="34"/>
      <c r="C2" s="10">
        <v>1935538.88</v>
      </c>
      <c r="E2" s="12"/>
      <c r="F2" s="14"/>
      <c r="G2" s="14"/>
    </row>
    <row r="3" spans="1:3" ht="49.5" customHeight="1">
      <c r="A3" s="34" t="s">
        <v>54</v>
      </c>
      <c r="B3" s="34"/>
      <c r="C3" s="11">
        <v>497385.3600000001</v>
      </c>
    </row>
    <row r="4" spans="1:3" ht="36" customHeight="1">
      <c r="A4" s="34" t="s">
        <v>55</v>
      </c>
      <c r="B4" s="34"/>
      <c r="C4" s="11">
        <v>234404.52000000002</v>
      </c>
    </row>
    <row r="5" spans="1:3" ht="30" customHeight="1">
      <c r="A5" s="34" t="s">
        <v>57</v>
      </c>
      <c r="B5" s="34"/>
      <c r="C5" s="10">
        <f>C3+C4</f>
        <v>731789.8800000001</v>
      </c>
    </row>
    <row r="6" spans="1:3" ht="30" customHeight="1">
      <c r="A6" s="32" t="s">
        <v>9</v>
      </c>
      <c r="B6" s="32"/>
      <c r="C6" s="32"/>
    </row>
    <row r="7" spans="1:3" ht="15.75">
      <c r="A7" s="3" t="s">
        <v>0</v>
      </c>
      <c r="B7" s="3" t="s">
        <v>3</v>
      </c>
      <c r="C7" s="3" t="s">
        <v>1</v>
      </c>
    </row>
    <row r="8" spans="1:3" ht="47.25">
      <c r="A8" s="19">
        <v>42513</v>
      </c>
      <c r="B8" s="20">
        <f>16550+28150</f>
        <v>44700</v>
      </c>
      <c r="C8" s="16" t="s">
        <v>58</v>
      </c>
    </row>
    <row r="9" spans="1:3" ht="31.5">
      <c r="A9" s="19">
        <v>42521</v>
      </c>
      <c r="B9" s="20">
        <v>304866</v>
      </c>
      <c r="C9" s="16" t="s">
        <v>59</v>
      </c>
    </row>
    <row r="10" spans="1:3" ht="47.25">
      <c r="A10" s="7" t="s">
        <v>2</v>
      </c>
      <c r="B10" s="8">
        <f>SUM(B8:B9)</f>
        <v>349566</v>
      </c>
      <c r="C10" s="7"/>
    </row>
    <row r="11" spans="1:3" ht="15.75">
      <c r="A11" s="30" t="s">
        <v>56</v>
      </c>
      <c r="B11" s="31"/>
      <c r="C11" s="8">
        <f>C5-B10</f>
        <v>382223.8800000001</v>
      </c>
    </row>
    <row r="12" ht="30.75" customHeight="1"/>
  </sheetData>
  <sheetProtection/>
  <mergeCells count="7">
    <mergeCell ref="A11:B11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8" sqref="C8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3"/>
      <c r="B1" s="33"/>
      <c r="C1" s="2" t="s">
        <v>60</v>
      </c>
    </row>
    <row r="2" spans="1:7" ht="50.25" customHeight="1">
      <c r="A2" s="34" t="s">
        <v>25</v>
      </c>
      <c r="B2" s="34"/>
      <c r="C2" s="10">
        <v>2210729.24</v>
      </c>
      <c r="E2" s="12"/>
      <c r="F2" s="14"/>
      <c r="G2" s="14"/>
    </row>
    <row r="3" spans="1:3" ht="49.5" customHeight="1">
      <c r="A3" s="34" t="s">
        <v>61</v>
      </c>
      <c r="B3" s="34"/>
      <c r="C3" s="11">
        <v>382223.8800000001</v>
      </c>
    </row>
    <row r="4" spans="1:3" ht="36" customHeight="1">
      <c r="A4" s="34" t="s">
        <v>62</v>
      </c>
      <c r="B4" s="34"/>
      <c r="C4" s="11">
        <v>275180.36</v>
      </c>
    </row>
    <row r="5" spans="1:3" ht="30" customHeight="1">
      <c r="A5" s="34" t="s">
        <v>63</v>
      </c>
      <c r="B5" s="34"/>
      <c r="C5" s="10">
        <f>C3+C4</f>
        <v>657404.2400000001</v>
      </c>
    </row>
    <row r="6" spans="1:3" ht="30" customHeight="1">
      <c r="A6" s="32" t="s">
        <v>9</v>
      </c>
      <c r="B6" s="32"/>
      <c r="C6" s="32"/>
    </row>
    <row r="7" spans="1:3" ht="15.75">
      <c r="A7" s="3" t="s">
        <v>0</v>
      </c>
      <c r="B7" s="3" t="s">
        <v>3</v>
      </c>
      <c r="C7" s="3" t="s">
        <v>1</v>
      </c>
    </row>
    <row r="8" spans="1:3" ht="31.5">
      <c r="A8" s="19">
        <v>42531</v>
      </c>
      <c r="B8" s="20">
        <v>341490</v>
      </c>
      <c r="C8" s="16" t="s">
        <v>65</v>
      </c>
    </row>
    <row r="9" spans="1:3" ht="47.25">
      <c r="A9" s="7" t="s">
        <v>2</v>
      </c>
      <c r="B9" s="8">
        <f>SUM(B8:B8)</f>
        <v>341490</v>
      </c>
      <c r="C9" s="7"/>
    </row>
    <row r="10" spans="1:3" ht="15.75">
      <c r="A10" s="30" t="s">
        <v>64</v>
      </c>
      <c r="B10" s="31"/>
      <c r="C10" s="8">
        <f>C5-B9</f>
        <v>315914.2400000001</v>
      </c>
    </row>
    <row r="11" ht="30.75" customHeight="1"/>
  </sheetData>
  <sheetProtection/>
  <mergeCells count="7">
    <mergeCell ref="A10:B10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sinara-group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Савинцева Ирина Александровна</dc:creator>
  <cp:keywords/>
  <dc:description/>
  <cp:lastModifiedBy>Савинцева Ирина Александровна</cp:lastModifiedBy>
  <cp:lastPrinted>2015-10-30T06:34:37Z</cp:lastPrinted>
  <dcterms:created xsi:type="dcterms:W3CDTF">2015-10-30T06:31:06Z</dcterms:created>
  <dcterms:modified xsi:type="dcterms:W3CDTF">2017-11-01T08:17:48Z</dcterms:modified>
  <cp:category/>
  <cp:version/>
  <cp:contentType/>
  <cp:contentStatus/>
</cp:coreProperties>
</file>